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115" documentId="120_S{2AC9BD13-BADA-5192-A53E-5A8FF88502F6}" xr6:coauthVersionLast="47" xr6:coauthVersionMax="47" xr10:uidLastSave="{A65F6578-9E54-4EEF-AB4E-6C46AC24EA0B}"/>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20" i="4"/>
  <c r="J15" i="4"/>
  <c r="B3" i="4"/>
  <c r="G3" i="4"/>
  <c r="I3" i="4"/>
  <c r="J3" i="4"/>
  <c r="L3" i="4"/>
  <c r="B4" i="4"/>
  <c r="G4" i="4"/>
  <c r="I4" i="4"/>
  <c r="J4" i="4"/>
  <c r="L4" i="4"/>
  <c r="B5" i="4"/>
  <c r="G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4" i="1"/>
  <c r="G4" i="1"/>
  <c r="I4" i="1"/>
  <c r="J4" i="1"/>
  <c r="L4"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<sst xmlns="http://schemas.openxmlformats.org/spreadsheetml/2006/main" count="180323" uniqueCount="39142">
  <si>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</si>
  <si>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</si>
  <si>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</si>
  <si>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</si>
  <si>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</si>
  <si>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</si>
  <si>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</si>
  <si>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</si>
  <si>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</si>
  <si>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</si>
  <si>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</si>
  <si>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</si>
  <si>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</si>
  <si>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</si>
  <si>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</si>
  <si>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</si>
  <si>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</si>
  <si>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</si>
  <si>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</si>
  <si>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</si>
  <si>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</si>
  <si>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</si>
  <si>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</si>
  <si>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</si>
  <si>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</si>
  <si>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</si>
  <si>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</si>
  <si>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</si>
  <si>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</si>
  <si>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</si>
  <si>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</si>
  <si>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</si>
  <si>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</si>
  <si>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</si>
  <si>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</si>
  <si>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</si>
  <si>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</si>
  <si>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</si>
  <si>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</si>
  <si>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</si>
  <si>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</si>
  <si>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</si>
  <si>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</si>
  <si>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</si>
  <si>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</si>
  <si>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</si>
  <si>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</si>
  <si>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</si>
  <si>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</si>
  <si>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</si>
  <si>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</si>
  <si>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</si>
  <si>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</si>
  <si>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</si>
  <si>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</si>
  <si>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</si>
  <si>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</si>
  <si>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</si>
  <si>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</si>
  <si>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</si>
  <si>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</si>
  <si>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</si>
  <si>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</si>
  <si>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</si>
  <si>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</si>
  <si>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</si>
  <si>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</si>
  <si>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</si>
  <si>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</si>
  <si>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</si>
  <si>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</si>
  <si>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</si>
  <si>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</si>
  <si>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</si>
  <si>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</si>
  <si>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</si>
  <si>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</si>
  <si>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</si>
  <si>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</si>
  <si>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</si>
  <si>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</si>
  <si>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</si>
  <si>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</si>
  <si>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</si>
  <si>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</si>
  <si>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</si>
  <si>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</si>
  <si>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</si>
  <si>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</si>
  <si>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</si>
  <si>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</si>
  <si>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</si>
  <si>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</si>
  <si>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</si>
  <si>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</si>
  <si>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</si>
  <si>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</si>
  <si>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</si>
  <si>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</si>
  <si>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</si>
  <si>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</si>
  <si>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</si>
  <si>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</si>
  <si>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</si>
  <si>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</si>
  <si>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</si>
  <si>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</si>
  <si>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</si>
  <si>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</si>
  <si>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</si>
  <si>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</si>
  <si>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</si>
  <si>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</si>
  <si>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</si>
  <si>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</si>
  <si>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</si>
  <si>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</si>
  <si>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</si>
  <si>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</si>
  <si>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</si>
  <si>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</si>
  <si>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</si>
  <si>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</si>
  <si>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</si>
  <si>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</si>
  <si>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</si>
  <si>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</si>
  <si>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</si>
  <si>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</si>
  <si>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</si>
  <si>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</si>
  <si>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</si>
  <si>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</si>
  <si>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</si>
  <si>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</si>
  <si>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</si>
  <si>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</si>
  <si>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</si>
  <si>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</si>
  <si>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</si>
  <si>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</si>
  <si>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</si>
  <si>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</si>
  <si>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</si>
  <si>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</si>
  <si>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</si>
  <si>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</si>
  <si>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</si>
  <si>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</si>
  <si>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</si>
  <si>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</si>
  <si>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</si>
  <si>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</si>
  <si>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</si>
  <si>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</si>
  <si>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</si>
  <si>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</si>
  <si>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</si>
  <si>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</si>
  <si>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</si>
  <si>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</si>
  <si>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</si>
  <si>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</si>
  <si>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</si>
  <si>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</si>
  <si>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</si>
  <si>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</si>
  <si>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</si>
  <si>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</si>
  <si>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</si>
  <si>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</si>
  <si>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</si>
  <si>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</si>
  <si>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</si>
  <si>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</si>
  <si>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</si>
  <si>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</si>
  <si>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</si>
  <si>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</si>
  <si>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</si>
  <si>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</si>
  <si>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</si>
  <si>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</si>
  <si>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</si>
  <si>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</si>
  <si>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</si>
  <si>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</si>
  <si>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</si>
  <si>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</si>
  <si>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</si>
  <si>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</si>
  <si>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</si>
  <si>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</si>
  <si>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</si>
  <si>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</si>
  <si>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</si>
  <si>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</si>
  <si>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</si>
  <si>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</si>
  <si>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</si>
  <si>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</si>
  <si>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</si>
  <si>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</si>
  <si>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</si>
  <si>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</si>
  <si>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</si>
  <si>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</si>
  <si>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</si>
  <si>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</si>
  <si>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</si>
  <si>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</si>
  <si>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</si>
  <si>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</si>
  <si>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</si>
  <si>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</si>
  <si>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</si>
  <si>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</si>
  <si>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</si>
  <si>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</si>
  <si>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</si>
  <si>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</si>
  <si>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</si>
  <si>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</si>
  <si>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</si>
  <si>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</si>
  <si>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</si>
  <si>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</si>
  <si>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</si>
  <si>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</si>
  <si>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</si>
  <si>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</si>
  <si>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</si>
  <si>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</si>
  <si>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</si>
  <si>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</si>
  <si>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</si>
  <si>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</si>
  <si>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</si>
  <si>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</si>
  <si>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</si>
  <si>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</si>
  <si>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</si>
  <si>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</si>
  <si>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</si>
  <si>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</si>
  <si>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</si>
  <si>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</si>
  <si>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</si>
  <si>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</si>
  <si>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</si>
  <si>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</si>
  <si>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</si>
  <si>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</si>
  <si>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</si>
  <si>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</si>
  <si>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</si>
  <si>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</si>
  <si>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</si>
  <si>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</si>
  <si>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</si>
  <si>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</si>
  <si>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</si>
  <si>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</si>
  <si>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</si>
  <si>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</si>
  <si>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</si>
  <si>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</si>
  <si>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</si>
  <si>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</si>
  <si>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</si>
  <si>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</si>
  <si>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</si>
  <si>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</si>
  <si>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</si>
  <si>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</si>
  <si>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</si>
  <si>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</si>
  <si>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</si>
  <si>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</si>
  <si>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</si>
  <si>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</si>
  <si>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</si>
  <si>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</si>
  <si>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</si>
  <si>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</si>
  <si>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</si>
  <si>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</si>
  <si>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</si>
  <si>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</si>
  <si>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</si>
  <si>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</si>
  <si>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</si>
  <si>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</si>
  <si>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</si>
  <si>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</si>
  <si>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</si>
  <si>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</si>
  <si>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</si>
  <si>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</si>
  <si>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</si>
  <si>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</si>
  <si>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</si>
  <si>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</si>
  <si>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</si>
  <si>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</si>
  <si>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</si>
  <si>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</si>
  <si>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</si>
  <si>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</si>
  <si>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</si>
  <si>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</si>
  <si>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</si>
  <si>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</si>
  <si>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</si>
  <si>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</si>
  <si>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</si>
  <si>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</si>
  <si>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</si>
  <si>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</si>
  <si>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</si>
  <si>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</si>
  <si>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</si>
  <si>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</si>
  <si>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</si>
  <si>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</si>
  <si>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</si>
  <si>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</si>
  <si>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</si>
  <si>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</si>
  <si>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</si>
  <si>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</si>
  <si>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</si>
  <si>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</si>
  <si>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</si>
  <si>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</si>
  <si>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</si>
  <si>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</si>
  <si>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</si>
  <si>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</si>
  <si>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</si>
  <si>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</si>
  <si>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</si>
  <si>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</si>
  <si>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</si>
  <si>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</si>
  <si>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</si>
  <si>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</si>
  <si>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</si>
  <si>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</si>
  <si>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</si>
  <si>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</si>
  <si>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</si>
  <si>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</si>
  <si>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</si>
  <si>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</si>
  <si>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</si>
  <si>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</si>
  <si>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</si>
  <si>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</si>
  <si>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</si>
  <si>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</si>
  <si>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</si>
  <si>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</si>
  <si>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</si>
  <si>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</si>
  <si>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</si>
  <si>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</si>
  <si>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</si>
  <si>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</si>
  <si>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</si>
  <si>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</si>
  <si>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</si>
  <si>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</si>
  <si>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</si>
  <si>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</si>
  <si>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</si>
  <si>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</si>
  <si>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</si>
  <si>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</si>
  <si>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</si>
  <si>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</si>
  <si>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</si>
  <si>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</si>
  <si>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</si>
  <si>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</si>
  <si>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</si>
  <si>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</si>
  <si>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</si>
  <si>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</si>
  <si>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</si>
  <si>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</si>
  <si>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</si>
  <si>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</si>
  <si>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</si>
  <si>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</si>
  <si>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</si>
  <si>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</si>
  <si>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</si>
  <si>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</si>
  <si>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</si>
  <si>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</si>
  <si>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</si>
  <si>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</si>
  <si>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</si>
  <si>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</si>
  <si>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</si>
  <si>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</si>
  <si>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</si>
  <si>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</si>
  <si>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</si>
  <si>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</si>
  <si>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</si>
  <si>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</si>
  <si>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</si>
  <si>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</si>
  <si>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</si>
  <si>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</si>
  <si>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</si>
  <si>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</si>
  <si>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</si>
  <si>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</si>
  <si>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</si>
  <si>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</si>
  <si>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</si>
  <si>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</si>
  <si>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</si>
  <si>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</si>
  <si>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</si>
  <si>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</si>
  <si>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</si>
  <si>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</si>
  <si>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</si>
  <si>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</si>
  <si>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</si>
  <si>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</si>
  <si>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</si>
  <si>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</si>
  <si>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</si>
  <si>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</si>
  <si>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</si>
  <si>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</si>
  <si>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</si>
  <si>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</si>
  <si>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</si>
  <si>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</si>
  <si>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</si>
  <si>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</si>
  <si>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</si>
  <si>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</si>
  <si>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</si>
  <si>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</si>
  <si>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</si>
  <si>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</si>
  <si>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</si>
  <si>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</si>
  <si>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</si>
  <si>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</si>
  <si>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</si>
  <si>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</si>
  <si>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</si>
  <si>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</si>
  <si>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</si>
  <si>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</si>
  <si>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</si>
  <si>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</si>
  <si>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</si>
  <si>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</si>
  <si>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</si>
  <si>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</si>
  <si>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</si>
  <si>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</si>
  <si>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</si>
  <si>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</si>
  <si>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</si>
  <si>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</si>
  <si>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</si>
  <si>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</si>
  <si>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</si>
  <si>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</si>
  <si>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</si>
  <si>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</si>
  <si>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</si>
  <si>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</si>
  <si>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</si>
  <si>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</si>
  <si>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</si>
  <si>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</si>
  <si>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</si>
  <si>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</si>
  <si>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</si>
  <si>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</si>
  <si>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</si>
  <si>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</si>
  <si>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</si>
  <si>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</si>
  <si>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</si>
  <si>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</si>
  <si>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</si>
  <si>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</si>
  <si>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</si>
  <si>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</si>
  <si>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</si>
  <si>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</si>
  <si>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</si>
  <si>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</si>
  <si>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</si>
  <si>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</si>
  <si>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</si>
  <si>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</si>
  <si>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</si>
  <si>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</si>
  <si>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</si>
  <si>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</si>
  <si>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</si>
  <si>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</si>
  <si>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</si>
  <si>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</si>
  <si>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</si>
  <si>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</si>
  <si>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</si>
  <si>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</si>
  <si>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</si>
  <si>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</si>
  <si>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</si>
  <si>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</si>
  <si>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</si>
  <si>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</si>
  <si>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</si>
  <si>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</si>
  <si>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</si>
  <si>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</si>
  <si>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</si>
  <si>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</si>
  <si>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</si>
  <si>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</si>
  <si>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</si>
  <si>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</si>
  <si>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</si>
  <si>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</si>
  <si>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</si>
  <si>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</si>
  <si>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</si>
  <si>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</si>
  <si>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</si>
  <si>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</si>
  <si>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</si>
  <si>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</si>
  <si>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</si>
  <si>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</si>
  <si>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</si>
  <si>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</si>
  <si>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</si>
  <si>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</si>
  <si>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</si>
  <si>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</si>
  <si>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</si>
  <si>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</si>
  <si>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</si>
  <si>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</si>
  <si>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</si>
  <si>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</si>
  <si>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</si>
  <si>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</si>
  <si>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</si>
  <si>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</si>
  <si>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</si>
  <si>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</si>
  <si>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</si>
  <si>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</si>
  <si>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</si>
  <si>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</si>
  <si>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</si>
  <si>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</si>
  <si>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</si>
  <si>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</si>
  <si>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</si>
  <si>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</si>
  <si>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</si>
  <si>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</si>
  <si>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</si>
  <si>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</si>
  <si>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</si>
  <si>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</si>
  <si>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</si>
  <si>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</si>
  <si>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</si>
  <si>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</si>
  <si>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</si>
  <si>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</si>
  <si>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</si>
  <si>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</si>
  <si>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</si>
  <si>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</si>
  <si>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</si>
  <si>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</si>
  <si>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</si>
  <si>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</si>
  <si>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</si>
  <si>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</si>
  <si>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</si>
  <si>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</si>
  <si>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</si>
  <si>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</si>
  <si>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</si>
  <si>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</si>
  <si>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</si>
  <si>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</si>
  <si>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</si>
  <si>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</si>
  <si>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</si>
  <si>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</si>
  <si>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</si>
  <si>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</si>
  <si>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</si>
  <si>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</si>
  <si>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</si>
  <si>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</si>
  <si>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</si>
  <si>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</si>
  <si>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</si>
  <si>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</si>
  <si>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</si>
  <si>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</si>
  <si>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</si>
  <si>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</si>
  <si>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</si>
  <si>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</si>
  <si>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</si>
  <si>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</si>
  <si>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</si>
  <si>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</si>
  <si>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</si>
  <si>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</si>
  <si>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</si>
  <si>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</si>
  <si>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</si>
  <si>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</si>
  <si>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</si>
  <si>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</si>
  <si>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</si>
  <si>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</si>
  <si>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</si>
  <si>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</si>
  <si>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</si>
  <si>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</si>
  <si>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</si>
  <si>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</si>
  <si>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</si>
  <si>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</si>
  <si>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</si>
  <si>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</si>
  <si>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</si>
  <si>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</si>
  <si>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</si>
  <si>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</si>
  <si>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</si>
  <si>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</si>
  <si>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</si>
  <si>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</si>
  <si>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</si>
  <si>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</si>
  <si>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</si>
  <si>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</si>
  <si>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</si>
  <si>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</si>
  <si>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</si>
  <si>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</si>
  <si>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</si>
  <si>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</si>
  <si>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</si>
  <si>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</si>
  <si>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</si>
  <si>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</si>
  <si>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</si>
  <si>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</si>
  <si>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</si>
  <si>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</si>
  <si>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</si>
  <si>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</si>
  <si>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</si>
  <si>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</si>
  <si>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</si>
  <si>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</si>
  <si>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</si>
  <si>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</si>
  <si>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</si>
  <si>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</si>
  <si>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</si>
  <si>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</si>
  <si>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</si>
  <si>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</si>
  <si>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</si>
  <si>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</si>
  <si>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</si>
  <si>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</si>
  <si>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</si>
  <si>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</si>
  <si>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</si>
  <si>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</si>
  <si>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</si>
  <si>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</si>
  <si>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</si>
  <si>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</si>
  <si>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</si>
  <si>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</si>
  <si>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</si>
  <si>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</si>
  <si>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</si>
  <si>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</si>
  <si>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</si>
  <si>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</si>
  <si>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</si>
  <si>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</si>
  <si>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</si>
  <si>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</si>
  <si>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</si>
  <si>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</si>
  <si>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</si>
  <si>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</si>
  <si>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</si>
  <si>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</si>
  <si>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</si>
  <si>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</si>
  <si>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</si>
  <si>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</si>
  <si>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</si>
  <si>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</si>
  <si>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</si>
  <si>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</si>
  <si>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</si>
  <si>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</si>
  <si>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</si>
  <si>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</si>
  <si>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</si>
  <si>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</si>
  <si>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</si>
  <si>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</si>
  <si>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</si>
  <si>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</si>
  <si>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</si>
  <si>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</si>
  <si>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</si>
  <si>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</si>
  <si>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</si>
  <si>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</si>
  <si>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</si>
  <si>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</si>
  <si>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</si>
  <si>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</si>
  <si>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</si>
  <si>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</si>
  <si>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</si>
  <si>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</si>
  <si>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</si>
  <si>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</si>
  <si>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</si>
  <si>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</si>
  <si>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</si>
  <si>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</si>
  <si>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</si>
  <si>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</si>
  <si>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</si>
  <si>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</si>
  <si>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</si>
  <si>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</si>
  <si>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</si>
  <si>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</si>
  <si>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</si>
  <si>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</si>
  <si>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</si>
  <si>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</si>
  <si>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</si>
  <si>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</si>
  <si>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</si>
  <si>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</si>
  <si>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</si>
  <si>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</si>
  <si>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</si>
  <si>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</si>
  <si>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</si>
  <si>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</si>
  <si>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</si>
  <si>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</si>
  <si>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</si>
  <si>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</si>
  <si>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</si>
  <si>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</si>
  <si>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</si>
  <si>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</si>
  <si>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</si>
  <si>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</si>
  <si>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</si>
  <si>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</si>
  <si>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</si>
  <si>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</si>
  <si>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</si>
  <si>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</si>
  <si>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</si>
  <si>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</si>
  <si>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</si>
  <si>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</si>
  <si>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</si>
  <si>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</si>
  <si>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</si>
  <si>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</si>
  <si>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</si>
  <si>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</si>
  <si>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</si>
  <si>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</si>
  <si>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</si>
  <si>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</si>
  <si>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</si>
  <si>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</si>
  <si>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</si>
  <si>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</si>
  <si>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</si>
  <si>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</si>
  <si>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</si>
  <si>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</si>
  <si>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</si>
  <si>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</si>
  <si>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</si>
  <si>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</si>
  <si>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</si>
  <si>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</si>
  <si>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</si>
  <si>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</si>
  <si>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</si>
  <si>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</si>
  <si>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</si>
  <si>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</si>
  <si>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</si>
  <si>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</si>
  <si>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</si>
  <si>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</si>
  <si>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</si>
  <si>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</si>
  <si>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</si>
  <si>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</si>
  <si>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</si>
  <si>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</si>
  <si>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</si>
  <si>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</si>
  <si>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</si>
  <si>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</si>
  <si>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</si>
  <si>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</si>
  <si>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</si>
  <si>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</si>
  <si>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</si>
  <si>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</si>
  <si>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</si>
  <si>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</si>
  <si>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</si>
  <si>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</si>
  <si>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</si>
  <si>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</si>
  <si>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</si>
  <si>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</si>
  <si>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</si>
  <si>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</si>
  <si>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</si>
  <si>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</si>
  <si>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</si>
  <si>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</si>
  <si>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</si>
  <si>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</si>
  <si>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</si>
  <si>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</si>
  <si>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</si>
  <si>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</si>
  <si>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</si>
  <si>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</si>
  <si>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</si>
  <si>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</si>
  <si>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</si>
  <si>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</si>
  <si>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</si>
  <si>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</si>
  <si>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</si>
  <si>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</si>
  <si>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</si>
  <si>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</si>
  <si>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</si>
  <si>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</si>
  <si>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</si>
  <si>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</si>
  <si>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</si>
  <si>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</si>
  <si>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</si>
  <si>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</si>
  <si>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</si>
  <si>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</si>
  <si>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</si>
  <si>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</si>
  <si>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</si>
  <si>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</si>
  <si>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</si>
  <si>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</si>
  <si>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</si>
  <si>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</si>
  <si>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</si>
  <si>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</si>
  <si>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</si>
  <si>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</si>
  <si>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</si>
  <si>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</si>
  <si>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</si>
  <si>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</si>
  <si>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</si>
  <si>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</si>
  <si>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</si>
  <si>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</si>
  <si>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</si>
  <si>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</si>
  <si>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</si>
  <si>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</si>
  <si>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</si>
  <si>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</si>
  <si>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</si>
  <si>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</si>
  <si>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</si>
  <si>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</si>
  <si>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</si>
  <si>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</si>
  <si>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</si>
  <si>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</si>
  <si>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</si>
  <si>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</si>
  <si>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</si>
  <si>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</si>
  <si>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</si>
  <si>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</si>
  <si>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</si>
  <si>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</si>
  <si>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</si>
  <si>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</si>
  <si>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</si>
  <si>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</si>
  <si>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</si>
  <si>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</si>
  <si>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</si>
  <si>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</si>
  <si>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</si>
  <si>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</si>
  <si>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</si>
  <si>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</si>
  <si>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</si>
  <si>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</si>
  <si>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</si>
  <si>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</si>
  <si>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</si>
  <si>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</si>
  <si>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</si>
  <si>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</si>
  <si>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</si>
  <si>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</si>
  <si>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</si>
  <si>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</si>
  <si>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</si>
  <si>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</si>
  <si>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</si>
  <si>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</si>
  <si>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</si>
  <si>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</si>
  <si>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</si>
  <si>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</si>
  <si>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</si>
  <si>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</si>
  <si>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</si>
  <si>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</si>
  <si>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</si>
  <si>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</si>
  <si>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</si>
  <si>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</si>
  <si>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</si>
  <si>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</si>
  <si>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</si>
  <si>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</si>
  <si>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</si>
  <si>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</si>
  <si>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</si>
  <si>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</si>
  <si>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</si>
  <si>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</si>
  <si>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</si>
  <si>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</si>
  <si>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</si>
  <si>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</si>
  <si>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</si>
  <si>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</si>
  <si>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</si>
  <si>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</si>
  <si>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</si>
  <si>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</si>
  <si>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</si>
  <si>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</si>
  <si>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</si>
  <si>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</si>
  <si>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</si>
  <si>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</si>
  <si>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</si>
  <si>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</si>
  <si>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</si>
  <si>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</si>
  <si>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</si>
  <si>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</si>
  <si>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</si>
  <si>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</si>
  <si>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</si>
  <si>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</si>
  <si>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</si>
  <si>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</si>
  <si>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</si>
  <si>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</si>
  <si>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</si>
  <si>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</si>
  <si>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</si>
  <si>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</si>
  <si>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</si>
  <si>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</si>
  <si>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</si>
  <si>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</si>
  <si>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</si>
  <si>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</si>
  <si>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</si>
  <si>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</si>
  <si>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</si>
  <si>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</si>
  <si>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</si>
  <si>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</si>
  <si>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</si>
  <si>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</si>
  <si>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</si>
  <si>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</si>
  <si>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</si>
  <si>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</si>
  <si>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</si>
  <si>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</si>
  <si>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</si>
  <si>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</si>
  <si>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</si>
  <si>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</si>
  <si>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</si>
  <si>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</si>
  <si>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</si>
  <si>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</si>
  <si>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</si>
  <si>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</si>
  <si>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</si>
  <si>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</si>
  <si>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</si>
  <si>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</si>
  <si>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</si>
  <si>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</si>
  <si>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</si>
  <si>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</si>
  <si>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</si>
  <si>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</si>
  <si>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</si>
  <si>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</si>
  <si>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</si>
  <si>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</si>
  <si>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</si>
  <si>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</si>
  <si>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</si>
  <si>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</si>
  <si>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</si>
  <si>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</si>
  <si>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</si>
  <si>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</si>
  <si>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</si>
  <si>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</si>
  <si>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</si>
  <si>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</si>
  <si>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</si>
  <si>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</si>
  <si>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</si>
  <si>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</si>
  <si>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</si>
  <si>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</si>
  <si>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</si>
  <si>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</si>
  <si>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</si>
  <si>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</si>
  <si>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</si>
  <si>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</si>
  <si>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</si>
  <si>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</si>
  <si>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</si>
  <si>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</si>
  <si>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</si>
  <si>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</si>
  <si>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</si>
  <si>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</si>
  <si>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</si>
  <si>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</si>
  <si>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</si>
  <si>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</si>
  <si>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</si>
  <si>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</si>
  <si>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</si>
  <si>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</si>
  <si>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</si>
  <si>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</si>
  <si>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</si>
  <si>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</si>
  <si>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</si>
  <si>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</si>
  <si>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</si>
  <si>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</si>
  <si>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</si>
  <si>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</si>
  <si>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</si>
  <si>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</si>
  <si>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</si>
  <si>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</si>
  <si>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</si>
  <si>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</si>
  <si>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</si>
  <si>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</si>
  <si>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</si>
  <si>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</si>
  <si>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</si>
  <si>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</si>
  <si>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</si>
  <si>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</si>
  <si>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</si>
  <si>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</si>
  <si>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</si>
  <si>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</si>
  <si>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</si>
  <si>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</si>
  <si>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</si>
  <si>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</si>
  <si>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</si>
  <si>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</si>
  <si>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</si>
  <si>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</si>
  <si>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</si>
  <si>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</si>
  <si>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</si>
  <si>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</si>
  <si>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</si>
  <si>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</si>
  <si>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</si>
  <si>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</si>
  <si>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</si>
  <si>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</si>
  <si>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</si>
  <si>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</si>
  <si>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</si>
  <si>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</si>
  <si>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</si>
  <si>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</si>
  <si>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</si>
  <si>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</si>
  <si>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</si>
  <si>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</si>
  <si>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</si>
  <si>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</si>
  <si>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</si>
  <si>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</si>
  <si>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</si>
  <si>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</si>
  <si>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</si>
  <si>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</si>
  <si>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</si>
  <si>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</si>
  <si>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</si>
  <si>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</si>
  <si>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</si>
  <si>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</si>
  <si>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</si>
  <si>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</si>
  <si>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</si>
  <si>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</si>
  <si>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</si>
  <si>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</si>
  <si>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</si>
  <si>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</si>
  <si>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</si>
  <si>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</si>
  <si>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</si>
  <si>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</si>
  <si>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</si>
  <si>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</si>
  <si>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</si>
  <si>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</si>
  <si>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</si>
  <si>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</si>
  <si>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</si>
  <si>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</si>
  <si>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</si>
  <si>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</si>
  <si>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</si>
  <si>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</si>
  <si>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</si>
  <si>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</si>
  <si>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</si>
  <si>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</si>
  <si>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</si>
  <si>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</si>
  <si>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</si>
  <si>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</si>
  <si>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</si>
  <si>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</si>
  <si>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</si>
  <si>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</si>
  <si>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</si>
  <si>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</si>
  <si>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</si>
  <si>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</si>
  <si>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</si>
  <si>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</si>
  <si>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</si>
  <si>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</si>
  <si>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</si>
  <si>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</si>
  <si>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</si>
  <si>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</si>
  <si>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</si>
  <si>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</si>
  <si>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</si>
  <si>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</si>
  <si>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</si>
  <si>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</si>
  <si>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</si>
  <si>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</si>
  <si>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</si>
  <si>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</si>
  <si>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</si>
  <si>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</si>
  <si>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</si>
  <si>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</si>
  <si>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</si>
  <si>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</si>
  <si>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</si>
  <si>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</si>
  <si>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</si>
  <si>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</si>
  <si>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</si>
  <si>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</si>
  <si>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</si>
  <si>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</si>
  <si>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</si>
  <si>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</si>
  <si>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</si>
  <si>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</si>
  <si>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</si>
  <si>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</si>
  <si>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</si>
  <si>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</si>
  <si>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</si>
  <si>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</si>
  <si>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</si>
  <si>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</si>
  <si>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</si>
  <si>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</si>
  <si>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</si>
  <si>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</si>
  <si>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</si>
  <si>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</si>
  <si>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</si>
  <si>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</si>
  <si>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</si>
  <si>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</si>
  <si>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</si>
  <si>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</si>
  <si>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</si>
  <si>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</si>
  <si>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</si>
  <si>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</si>
  <si>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</si>
  <si>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</si>
  <si>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</si>
  <si>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</si>
  <si>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</si>
  <si>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</si>
  <si>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</si>
  <si>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</si>
  <si>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</si>
  <si>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</si>
  <si>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</si>
  <si>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</si>
  <si>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</si>
  <si>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</si>
  <si>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</si>
  <si>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</si>
  <si>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</si>
  <si>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</si>
  <si>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</si>
  <si>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</si>
  <si>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</si>
  <si>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</si>
  <si>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</si>
  <si>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</si>
  <si>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</si>
  <si>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</si>
  <si>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</si>
  <si>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</si>
  <si>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</si>
  <si>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</si>
  <si>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</si>
  <si>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</si>
  <si>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</si>
  <si>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</si>
  <si>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</si>
  <si>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</si>
  <si>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</si>
  <si>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</si>
  <si>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</si>
  <si>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</si>
  <si>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</si>
  <si>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</si>
  <si>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</si>
  <si>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</si>
  <si>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</si>
  <si>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</si>
  <si>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</si>
  <si>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</si>
  <si>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</si>
  <si>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</si>
  <si>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</si>
  <si>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</si>
  <si>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</si>
  <si>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</si>
  <si>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</si>
  <si>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</si>
  <si>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</si>
  <si>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</si>
  <si>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</si>
  <si>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</si>
  <si>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</si>
  <si>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</si>
  <si>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</si>
  <si>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</si>
  <si>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</si>
  <si>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</si>
  <si>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</si>
  <si>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</si>
  <si>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</si>
  <si>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</si>
  <si>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</si>
  <si>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</si>
  <si>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</si>
  <si>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</si>
  <si>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</si>
  <si>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</si>
  <si>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</si>
  <si>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</si>
  <si>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</si>
  <si>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</si>
  <si>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</si>
  <si>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</si>
  <si>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</si>
  <si>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</si>
  <si>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</si>
  <si>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</si>
  <si>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</si>
  <si>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</si>
  <si>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</si>
  <si>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</si>
  <si>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</si>
  <si>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</si>
  <si>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</si>
  <si>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</si>
  <si>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</si>
  <si>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</si>
  <si>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</si>
  <si>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</si>
  <si>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</si>
  <si>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</si>
  <si>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</si>
  <si>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</si>
  <si>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</si>
  <si>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</si>
  <si>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</si>
  <si>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</si>
  <si>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</si>
  <si>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</si>
  <si>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</si>
  <si>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</si>
  <si>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</si>
  <si>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</si>
  <si>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</si>
  <si>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</si>
  <si>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</si>
  <si>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</si>
  <si>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</si>
  <si>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</si>
  <si>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</si>
  <si>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</si>
  <si>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</si>
  <si>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</si>
  <si>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</si>
  <si>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</si>
  <si>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</si>
  <si>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</si>
  <si>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</si>
  <si>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</si>
  <si>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</si>
  <si>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</si>
  <si>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</si>
  <si>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</si>
  <si>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</si>
  <si>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</si>
  <si>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</si>
  <si>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</si>
  <si>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</si>
  <si>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</si>
  <si>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</si>
  <si>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</si>
  <si>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</si>
  <si>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</si>
  <si>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</si>
  <si>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</si>
  <si>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</si>
  <si>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</si>
  <si>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</si>
  <si>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</si>
  <si>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</si>
  <si>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</si>
  <si>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</si>
  <si>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</si>
  <si>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</si>
  <si>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</si>
  <si>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</si>
  <si>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</si>
  <si>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</si>
  <si>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</si>
  <si>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</si>
  <si>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</si>
  <si>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</si>
  <si>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</si>
  <si>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</si>
  <si>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</si>
  <si>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</si>
  <si>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</si>
  <si>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</si>
  <si>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</si>
  <si>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</si>
  <si>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</si>
  <si>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</si>
  <si>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</si>
  <si>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</si>
  <si>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</si>
  <si>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</si>
  <si>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</si>
  <si>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</si>
  <si>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</si>
  <si>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</si>
  <si>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</si>
  <si>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</si>
  <si>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</si>
  <si>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</si>
  <si>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</si>
  <si>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</si>
  <si>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</si>
  <si>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</si>
  <si>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</si>
  <si>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</si>
  <si>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</si>
  <si>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</si>
  <si>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</si>
  <si>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</si>
  <si>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</si>
  <si>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</si>
  <si>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</si>
  <si>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</si>
  <si>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</si>
  <si>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</si>
  <si>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</si>
  <si>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</si>
  <si>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</si>
  <si>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</si>
  <si>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</si>
  <si>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</si>
  <si>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</si>
  <si>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</si>
  <si>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</si>
  <si>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</si>
  <si>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</si>
  <si>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</si>
  <si>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</si>
  <si>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</si>
  <si>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</si>
  <si>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</si>
  <si>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</si>
  <si>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</si>
  <si>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</si>
  <si>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</si>
  <si>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</si>
  <si>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</si>
  <si>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</si>
  <si>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</si>
  <si>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</si>
  <si>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</si>
  <si>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</si>
  <si>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</si>
  <si>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</si>
  <si>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</si>
  <si>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</si>
  <si>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</si>
  <si>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</si>
  <si>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</si>
  <si>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</si>
  <si>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</si>
  <si>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</si>
  <si>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</si>
  <si>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</si>
  <si>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</si>
  <si>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</si>
  <si>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</si>
  <si>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</si>
  <si>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</si>
  <si>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</si>
  <si>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</si>
  <si>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</si>
  <si>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</si>
  <si>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</si>
  <si>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</si>
  <si>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</si>
  <si>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</si>
  <si>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</si>
  <si>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</si>
  <si>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</si>
  <si>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</si>
  <si>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</si>
  <si>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</si>
  <si>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</si>
  <si>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</si>
  <si>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</si>
  <si>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</si>
  <si>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</si>
  <si>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</si>
  <si>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</si>
  <si>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</si>
  <si>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</si>
  <si>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</si>
  <si>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</si>
  <si>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</si>
  <si>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</si>
  <si>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</si>
  <si>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</si>
  <si>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</si>
  <si>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</si>
  <si>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</si>
  <si>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</si>
  <si>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</si>
  <si>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</si>
  <si>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</si>
  <si>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</si>
  <si>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</si>
  <si>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</si>
  <si>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</si>
  <si>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</si>
  <si>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</si>
  <si>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</si>
  <si>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</si>
  <si>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</si>
  <si>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</si>
  <si>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</si>
  <si>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</si>
  <si>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</si>
  <si>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</si>
  <si>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</si>
  <si>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</si>
  <si>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</si>
  <si>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</si>
  <si>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</si>
  <si>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</si>
  <si>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</si>
  <si>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</si>
  <si>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</si>
  <si>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</si>
  <si>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</si>
  <si>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</si>
  <si>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</si>
  <si>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</si>
  <si>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</si>
  <si>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</si>
  <si>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</si>
  <si>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</si>
  <si>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</si>
  <si>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</si>
  <si>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</si>
  <si>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</si>
  <si>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</si>
  <si>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</si>
  <si>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</si>
  <si>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</si>
  <si>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</si>
  <si>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</si>
  <si>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</si>
  <si>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</si>
  <si>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</si>
  <si>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</si>
  <si>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</si>
  <si>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</si>
  <si>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</si>
  <si>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</si>
  <si>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</si>
  <si>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</si>
  <si>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</si>
  <si>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</si>
  <si>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</si>
  <si>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</si>
  <si>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</si>
  <si>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</si>
  <si>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</si>
  <si>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</si>
  <si>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</si>
  <si>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</si>
  <si>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</si>
  <si>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</si>
  <si>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</si>
  <si>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</si>
  <si>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</si>
  <si>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</si>
  <si>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</si>
  <si>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</si>
  <si>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</si>
  <si>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</si>
  <si>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</si>
  <si>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</si>
  <si>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</si>
  <si>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</si>
  <si>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</si>
  <si>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</si>
  <si>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</si>
  <si>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</si>
  <si>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</si>
  <si>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</si>
  <si>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</si>
  <si>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</si>
  <si>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</si>
  <si>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</si>
  <si>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</si>
  <si>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</si>
  <si>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</si>
  <si>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</si>
  <si>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</si>
  <si>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</si>
  <si>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</si>
  <si>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</si>
  <si>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</si>
  <si>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</si>
  <si>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</si>
  <si>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</si>
  <si>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</si>
  <si>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</si>
  <si>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</si>
  <si>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</si>
  <si>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</si>
  <si>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</si>
  <si>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</si>
  <si>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</si>
  <si>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</si>
  <si>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</si>
  <si>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</si>
  <si>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</si>
  <si>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</si>
  <si>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</si>
  <si>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</si>
  <si>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</si>
  <si>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</si>
  <si>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</si>
  <si>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</si>
  <si>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</si>
  <si>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</si>
  <si>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</si>
  <si>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</si>
  <si>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</si>
  <si>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</si>
  <si>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</si>
  <si>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</si>
  <si>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</si>
  <si>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</si>
  <si>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</si>
  <si>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</si>
  <si>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</si>
  <si>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</si>
  <si>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</si>
  <si>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</si>
  <si>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</si>
  <si>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</si>
  <si>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</si>
  <si>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</si>
  <si>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</si>
  <si>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</si>
  <si>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</si>
  <si>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</si>
  <si>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</si>
  <si>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</si>
  <si>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</si>
  <si>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</si>
  <si>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</si>
  <si>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</si>
  <si>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</si>
  <si>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</si>
  <si>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</si>
  <si>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</si>
  <si>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</si>
  <si>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</si>
  <si>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</si>
  <si>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</si>
  <si>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</si>
  <si>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</si>
  <si>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</si>
  <si>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</si>
  <si>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</si>
  <si>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</si>
  <si>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</si>
  <si>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</si>
  <si>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</si>
  <si>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</si>
  <si>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</si>
  <si>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</si>
  <si>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</si>
  <si>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</si>
  <si>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</si>
  <si>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</si>
  <si>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</si>
  <si>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</si>
  <si>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</si>
  <si>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</si>
  <si>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</si>
  <si>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</si>
  <si>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</si>
  <si>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</si>
  <si>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</si>
  <si>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</si>
  <si>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</si>
  <si>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</si>
  <si>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</si>
  <si>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</si>
  <si>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</si>
  <si>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</si>
  <si>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</si>
  <si>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</si>
  <si>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</si>
  <si>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</si>
  <si>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</si>
  <si>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</si>
  <si>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</si>
  <si>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</si>
  <si>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</si>
  <si>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</si>
  <si>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</si>
  <si>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</si>
  <si>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</si>
  <si>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</si>
  <si>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</si>
  <si>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</si>
  <si>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</si>
  <si>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</si>
  <si>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</si>
  <si>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</si>
  <si>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</si>
  <si>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</si>
  <si>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</si>
  <si>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</si>
  <si>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</si>
  <si>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</si>
  <si>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</si>
  <si>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</si>
  <si>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</si>
  <si>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</si>
  <si>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</si>
  <si>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</si>
  <si>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</si>
  <si>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</si>
  <si>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</si>
  <si>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</si>
  <si>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</si>
  <si>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</si>
  <si>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</si>
  <si>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</si>
  <si>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</si>
  <si>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</si>
  <si>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</si>
  <si>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</si>
  <si>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</si>
  <si>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</si>
  <si>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</si>
  <si>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</si>
  <si>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</si>
  <si>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</si>
  <si>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</si>
  <si>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</si>
  <si>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</si>
  <si>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</si>
  <si>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</si>
  <si>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</si>
  <si>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</si>
  <si>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</si>
  <si>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</si>
  <si>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</si>
  <si>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</si>
  <si>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</si>
  <si>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</si>
  <si>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</si>
  <si>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</si>
  <si>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</si>
  <si>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</si>
  <si>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</si>
  <si>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</si>
  <si>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</si>
  <si>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</si>
  <si>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</si>
  <si>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</si>
  <si>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</si>
  <si>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</si>
  <si>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</si>
  <si>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</si>
  <si>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</si>
  <si>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</si>
  <si>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</si>
  <si>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</si>
  <si>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</si>
  <si>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</si>
  <si>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</si>
  <si>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</si>
  <si>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</si>
  <si>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</si>
  <si>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</si>
  <si>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</si>
  <si>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</si>
  <si>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</si>
  <si>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</si>
  <si>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</si>
  <si>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</si>
  <si>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</si>
  <si>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</si>
  <si>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</si>
  <si>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</si>
  <si>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</si>
  <si>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</si>
  <si>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</si>
  <si>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</si>
  <si>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</si>
  <si>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</si>
  <si>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</si>
  <si>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</si>
  <si>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</si>
  <si>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</si>
  <si>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</si>
  <si>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</si>
  <si>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</si>
  <si>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</si>
  <si>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</si>
  <si>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</si>
  <si>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</si>
  <si>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</si>
  <si>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</si>
  <si>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</si>
  <si>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</si>
  <si>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</si>
  <si>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</si>
  <si>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</si>
  <si>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</si>
  <si>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</si>
  <si>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</si>
  <si>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</si>
  <si>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</si>
  <si>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</si>
  <si>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</si>
  <si>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</si>
  <si>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</si>
  <si>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</si>
  <si>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</si>
  <si>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</si>
  <si>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</si>
  <si>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</si>
  <si>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</si>
  <si>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</si>
  <si>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</si>
  <si>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</si>
  <si>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</si>
  <si>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</si>
  <si>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</si>
  <si>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</si>
  <si>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</si>
  <si>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</si>
  <si>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</si>
  <si>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</si>
  <si>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</si>
  <si>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</si>
  <si>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</si>
  <si>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</si>
  <si>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</si>
  <si>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</si>
  <si>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</si>
  <si>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</si>
  <si>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</si>
  <si>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</si>
  <si>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</si>
  <si>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</si>
  <si>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</si>
  <si>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</si>
  <si>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</si>
  <si>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</si>
  <si>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</si>
  <si>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</si>
  <si>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</si>
  <si>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</si>
  <si>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</si>
  <si>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</si>
  <si>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</si>
  <si>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</si>
  <si>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</si>
  <si>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</si>
  <si>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</si>
  <si>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</si>
  <si>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</si>
  <si>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</si>
  <si>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</si>
  <si>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</si>
  <si>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</si>
  <si>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</si>
  <si>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</si>
  <si>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</si>
  <si>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</si>
  <si>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</si>
  <si>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</si>
  <si>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</si>
  <si>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</si>
  <si>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</si>
  <si>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</si>
  <si>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</si>
  <si>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</si>
  <si>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</si>
  <si>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</si>
  <si>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</si>
  <si>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</si>
  <si>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</si>
  <si>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</si>
  <si>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</si>
  <si>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</si>
  <si>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</si>
  <si>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</si>
  <si>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</si>
  <si>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</si>
  <si>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</si>
  <si>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</si>
  <si>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</si>
  <si>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</si>
  <si>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</si>
  <si>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</si>
  <si>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</si>
  <si>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</si>
  <si>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</si>
  <si>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</si>
  <si>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</si>
  <si>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</si>
  <si>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</si>
  <si>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</si>
  <si>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</si>
  <si>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</si>
  <si>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</si>
  <si>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</si>
  <si>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</si>
  <si>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</si>
  <si>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</si>
  <si>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</si>
  <si>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</si>
  <si>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</si>
  <si>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</si>
  <si>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</si>
  <si>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</si>
  <si>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</si>
  <si>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</si>
  <si>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</si>
  <si>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</si>
  <si>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</si>
  <si>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</si>
  <si>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</si>
  <si>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</si>
  <si>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</si>
  <si>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</si>
  <si>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</si>
  <si>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</si>
  <si>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</si>
  <si>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</si>
  <si>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</si>
  <si>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</si>
  <si>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</si>
  <si>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</si>
  <si>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</si>
  <si>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</si>
  <si>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</si>
  <si>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</si>
  <si>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</si>
  <si>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</si>
  <si>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</si>
  <si>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</si>
  <si>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</si>
  <si>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</si>
  <si>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</si>
  <si>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</si>
  <si>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</si>
  <si>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</si>
  <si>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</si>
  <si>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</si>
  <si>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</si>
  <si>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</si>
  <si>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</si>
  <si>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</si>
  <si>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</si>
  <si>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</si>
  <si>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</si>
  <si>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</si>
  <si>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</si>
  <si>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</si>
  <si>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</si>
  <si>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</si>
  <si>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</si>
  <si>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</si>
  <si>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</si>
  <si>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</si>
  <si>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</si>
  <si>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</si>
  <si>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</si>
  <si>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</si>
  <si>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</si>
  <si>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</si>
  <si>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</si>
  <si>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</si>
  <si>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</si>
  <si>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</si>
  <si>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</si>
  <si>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</si>
  <si>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</si>
  <si>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</si>
  <si>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</si>
  <si>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</si>
  <si>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</si>
  <si>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</si>
  <si>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</si>
  <si>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</si>
  <si>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</si>
  <si>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</si>
  <si>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</si>
  <si>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</si>
  <si>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</si>
  <si>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</si>
  <si>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</si>
  <si>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</si>
  <si>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</si>
  <si>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</si>
  <si>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</si>
  <si>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</si>
  <si>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</si>
  <si>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</si>
  <si>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</si>
  <si>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</si>
  <si>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</si>
  <si>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</si>
  <si>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</si>
  <si>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</si>
  <si>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</si>
  <si>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</si>
  <si>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</si>
  <si>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</si>
  <si>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</si>
  <si>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</si>
  <si>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</si>
  <si>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</si>
  <si>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</si>
  <si>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</si>
  <si>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</si>
  <si>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</si>
  <si>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</si>
  <si>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</si>
  <si>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</si>
  <si>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</si>
  <si>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</si>
  <si>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</si>
  <si>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</si>
  <si>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</si>
  <si>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</si>
  <si>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</si>
  <si>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</si>
  <si>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</si>
  <si>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</si>
  <si>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</si>
  <si>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</si>
  <si>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</si>
  <si>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</si>
  <si>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</si>
  <si>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</si>
  <si>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</si>
  <si>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</si>
  <si>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</si>
  <si>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</si>
  <si>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</si>
  <si>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</si>
  <si>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</si>
  <si>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</si>
  <si>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</si>
  <si>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</si>
  <si>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</si>
  <si>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</si>
  <si>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</si>
  <si>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</si>
  <si>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</si>
  <si>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</si>
  <si>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</si>
  <si>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</si>
  <si>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</si>
  <si>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</si>
  <si>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</si>
  <si>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</si>
  <si>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</si>
  <si>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</si>
  <si>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</si>
  <si>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</si>
  <si>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</si>
  <si>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</si>
  <si>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</si>
  <si>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</si>
  <si>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</si>
  <si>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</si>
  <si>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</si>
  <si>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</si>
  <si>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</si>
  <si>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</si>
  <si>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</si>
  <si>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</si>
  <si>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</si>
  <si>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</si>
  <si>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</si>
  <si>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</si>
  <si>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</si>
  <si>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</si>
  <si>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</si>
  <si>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</si>
  <si>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</si>
  <si>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</si>
  <si>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</si>
  <si>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</si>
  <si>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</si>
  <si>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</si>
  <si>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</si>
  <si>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</si>
  <si>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</si>
  <si>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</si>
  <si>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</si>
  <si>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</si>
  <si>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</si>
  <si>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</si>
  <si>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</si>
  <si>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</si>
  <si>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</si>
  <si>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</si>
  <si>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</si>
  <si>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</si>
  <si>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</si>
  <si>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</si>
  <si>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</si>
  <si>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</si>
  <si>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</si>
  <si>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</si>
  <si>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</si>
  <si>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</si>
  <si>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</si>
  <si>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</si>
  <si>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</si>
  <si>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</si>
  <si>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</si>
  <si>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</si>
  <si>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</si>
  <si>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</si>
  <si>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</si>
  <si>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</si>
  <si>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</si>
  <si>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</si>
  <si>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</si>
  <si>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</si>
  <si>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</si>
  <si>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</si>
  <si>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</si>
  <si>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</si>
  <si>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</si>
  <si>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</si>
  <si>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</si>
  <si>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</si>
  <si>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</si>
  <si>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</si>
  <si>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</si>
  <si>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</si>
  <si>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</si>
  <si>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</si>
  <si>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</si>
  <si>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</si>
  <si>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</si>
  <si>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</si>
  <si>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</si>
  <si>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</si>
  <si>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</si>
  <si>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</si>
  <si>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</si>
  <si>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</si>
  <si>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</si>
  <si>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</si>
  <si>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</si>
  <si>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</si>
  <si>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</si>
  <si>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</si>
  <si>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</si>
  <si>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</si>
  <si>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</si>
  <si>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</si>
  <si>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</si>
  <si>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</si>
  <si>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</si>
  <si>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</si>
  <si>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</si>
  <si>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</si>
  <si>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</si>
  <si>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</si>
  <si>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</si>
  <si>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</si>
  <si>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</si>
  <si>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</si>
  <si>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</si>
  <si>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</si>
  <si>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</si>
  <si>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</si>
  <si>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</si>
  <si>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</si>
  <si>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</si>
  <si>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</si>
  <si>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</si>
  <si>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</si>
  <si>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</si>
  <si>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</si>
  <si>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</si>
  <si>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</si>
  <si>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</si>
  <si>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</si>
  <si>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</si>
  <si>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</si>
  <si>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</si>
  <si>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</si>
  <si>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</si>
  <si>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</si>
  <si>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</si>
  <si>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</si>
  <si>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</si>
  <si>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</si>
  <si>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</si>
  <si>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</si>
  <si>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</si>
  <si>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</si>
  <si>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</si>
  <si>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</si>
  <si>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</si>
  <si>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</si>
  <si>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</si>
  <si>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</si>
  <si>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</si>
  <si>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</si>
  <si>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</si>
  <si>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</si>
  <si>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</si>
  <si>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</si>
  <si>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</si>
  <si>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</si>
  <si>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</si>
  <si>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</si>
  <si>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</si>
  <si>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</si>
  <si>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</si>
  <si>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</si>
  <si>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</si>
  <si>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</si>
  <si>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</si>
  <si>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</si>
  <si>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</si>
  <si>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</si>
  <si>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</si>
  <si>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</si>
  <si>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</si>
  <si>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</si>
  <si>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</si>
  <si>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</si>
  <si>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</si>
  <si>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</si>
  <si>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</si>
  <si>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</si>
  <si>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</si>
  <si>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</si>
  <si>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</si>
  <si>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</si>
  <si>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</si>
  <si>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</si>
  <si>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</si>
  <si>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</si>
  <si>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</si>
  <si>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</si>
  <si>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</si>
  <si>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</si>
  <si>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</si>
  <si>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</si>
  <si>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</si>
  <si>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</si>
  <si>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</si>
  <si>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</si>
  <si>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</si>
  <si>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</si>
  <si>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</si>
  <si>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</si>
  <si>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</si>
  <si>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</si>
  <si>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</si>
  <si>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</si>
  <si>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</si>
  <si>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</si>
  <si>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</si>
  <si>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</si>
  <si>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</si>
  <si>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</si>
  <si>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</si>
  <si>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</si>
  <si>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</si>
  <si>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</si>
  <si>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</si>
  <si>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</si>
  <si>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</si>
  <si>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</si>
  <si>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</si>
  <si>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</si>
  <si>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</si>
  <si>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</si>
  <si>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</si>
  <si>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</si>
  <si>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</si>
  <si>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</si>
  <si>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</si>
  <si>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</si>
  <si>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</si>
  <si>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</si>
  <si>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</si>
  <si>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</si>
  <si>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</si>
  <si>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</si>
  <si>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</si>
  <si>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</si>
  <si>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</si>
  <si>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</si>
  <si>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</si>
  <si>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</si>
  <si>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</si>
  <si>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</si>
  <si>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</si>
  <si>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</si>
  <si>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</si>
  <si>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</si>
  <si>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</si>
  <si>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</si>
  <si>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</si>
  <si>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</si>
  <si>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</si>
  <si>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</si>
  <si>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</si>
  <si>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</si>
  <si>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</si>
  <si>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</si>
  <si>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</si>
  <si>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</si>
  <si>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</si>
  <si>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</si>
  <si>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</si>
  <si>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</si>
  <si>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</si>
  <si>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</si>
  <si>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</si>
  <si>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</si>
  <si>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</si>
  <si>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</si>
  <si>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</si>
  <si>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</si>
  <si>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</si>
  <si>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</si>
  <si>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</si>
  <si>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</si>
  <si>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</si>
  <si>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</si>
  <si>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</si>
  <si>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</si>
  <si>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</si>
  <si>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</si>
  <si>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</si>
  <si>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</si>
  <si>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</si>
  <si>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</si>
  <si>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</si>
  <si>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</si>
  <si>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</si>
  <si>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</si>
  <si>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</si>
  <si>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</si>
  <si>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</si>
  <si>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</si>
  <si>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</si>
  <si>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</si>
  <si>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</si>
  <si>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</si>
  <si>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</si>
  <si>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</si>
  <si>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</si>
  <si>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</si>
  <si>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</si>
  <si>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</si>
  <si>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</si>
  <si>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</si>
  <si>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</si>
  <si>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</si>
  <si>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</si>
  <si>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</si>
  <si>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</si>
  <si>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</si>
  <si>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</si>
  <si>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</si>
  <si>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</si>
  <si>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</si>
  <si>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</si>
  <si>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</si>
  <si>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</si>
  <si>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</si>
  <si>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</si>
  <si>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</si>
  <si>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</si>
  <si>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</si>
  <si>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</si>
  <si>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</si>
  <si>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</si>
  <si>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</si>
  <si>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</si>
  <si>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</si>
  <si>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</si>
  <si>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</si>
  <si>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</si>
  <si>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</si>
  <si>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</si>
  <si>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</si>
  <si>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</si>
  <si>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</si>
  <si>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</si>
  <si>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</si>
  <si>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</si>
  <si>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</si>
  <si>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</si>
  <si>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</si>
  <si>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</si>
  <si>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</si>
  <si>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</si>
  <si>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</si>
  <si>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</si>
  <si>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</si>
  <si>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</si>
  <si>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</si>
  <si>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</si>
  <si>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</si>
  <si>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</si>
  <si>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</si>
  <si>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</si>
  <si>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</si>
  <si>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</si>
  <si>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</si>
  <si>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</si>
  <si>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</si>
  <si>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</si>
  <si>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</si>
  <si>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</si>
  <si>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</si>
  <si>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</si>
  <si>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</si>
  <si>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</si>
  <si>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</si>
  <si>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</si>
  <si>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</si>
  <si>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</si>
  <si>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</si>
  <si>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</si>
  <si>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</si>
  <si>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</si>
  <si>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</si>
  <si>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</si>
  <si>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</si>
  <si>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</si>
  <si>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</si>
  <si>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</si>
  <si>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</si>
  <si>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</si>
  <si>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</si>
  <si>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</si>
  <si>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</si>
  <si>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</si>
  <si>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</si>
  <si>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</si>
  <si>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</si>
  <si>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</si>
  <si>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</si>
  <si>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</si>
  <si>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</si>
  <si>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</si>
  <si>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</si>
  <si>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</si>
  <si>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</si>
  <si>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</si>
  <si>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</si>
  <si>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</si>
  <si>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</si>
  <si>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</si>
  <si>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</si>
  <si>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</si>
  <si>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</si>
  <si>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</si>
  <si>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</si>
  <si>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</si>
  <si>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</si>
  <si>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</si>
  <si>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</si>
  <si>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</si>
  <si>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</si>
  <si>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</si>
  <si>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</si>
  <si>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</si>
  <si>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</si>
  <si>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</si>
  <si>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</si>
  <si>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</si>
  <si>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</si>
  <si>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</si>
  <si>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</si>
  <si>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</si>
  <si>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</si>
  <si>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</si>
  <si>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</si>
  <si>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</si>
  <si>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</si>
  <si>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</si>
  <si>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</si>
  <si>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</si>
  <si>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</si>
  <si>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</si>
  <si>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</si>
  <si>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</si>
  <si>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</si>
  <si>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</si>
  <si>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</si>
  <si>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</si>
  <si>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</si>
  <si>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</si>
  <si>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</si>
  <si>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</si>
  <si>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</si>
  <si>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</si>
  <si>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</si>
  <si>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</si>
  <si>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</si>
  <si>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</si>
  <si>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</si>
  <si>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</si>
  <si>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</si>
  <si>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</si>
  <si>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</si>
  <si>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</si>
  <si>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</si>
  <si>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</si>
  <si>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</si>
  <si>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</si>
  <si>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</si>
  <si>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</si>
  <si>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</si>
  <si>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</si>
  <si>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</si>
  <si>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</si>
  <si>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</si>
  <si>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</si>
  <si>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</si>
  <si>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</si>
  <si>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</si>
  <si>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</si>
  <si>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</si>
  <si>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</si>
  <si>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</si>
  <si>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</si>
  <si>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</si>
  <si>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</si>
  <si>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</si>
  <si>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</si>
  <si>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</si>
  <si>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</si>
  <si>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</si>
  <si>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</si>
  <si>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</si>
  <si>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</si>
  <si>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</si>
  <si>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</si>
  <si>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</si>
  <si>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</si>
  <si>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</si>
  <si>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</si>
  <si>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</si>
  <si>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</si>
  <si>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</si>
  <si>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</si>
  <si>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</si>
  <si>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</si>
  <si>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</si>
  <si>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</si>
  <si>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</si>
  <si>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</si>
  <si>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</si>
  <si>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</si>
  <si>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</si>
  <si>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</si>
  <si>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</si>
  <si>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</si>
  <si>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</si>
  <si>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</si>
  <si>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</si>
  <si>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</si>
  <si>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</si>
  <si>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</si>
  <si>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</si>
  <si>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</si>
  <si>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</si>
  <si>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</si>
  <si>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</si>
  <si>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</si>
  <si>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</si>
  <si>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</si>
  <si>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</si>
  <si>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</si>
  <si>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</si>
  <si>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</si>
  <si>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</si>
  <si>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</si>
  <si>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</si>
  <si>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</si>
  <si>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</si>
  <si>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</si>
  <si>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</si>
  <si>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</si>
  <si>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</si>
  <si>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</si>
  <si>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</si>
  <si>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</si>
  <si>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</si>
  <si>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</si>
  <si>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</si>
  <si>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</si>
  <si>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</si>
  <si>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</si>
  <si>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</si>
  <si>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</si>
  <si>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</si>
  <si>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</si>
  <si>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</si>
  <si>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</si>
  <si>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</si>
  <si>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</si>
  <si>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</si>
  <si>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</si>
  <si>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</si>
  <si>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</si>
  <si>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</si>
  <si>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</si>
  <si>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</si>
  <si>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</si>
  <si>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</si>
  <si>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</si>
  <si>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</si>
  <si>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</si>
  <si>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</si>
  <si>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</si>
  <si>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</si>
  <si>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</si>
  <si>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</si>
  <si>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</si>
  <si>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</si>
  <si>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</si>
  <si>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</si>
  <si>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</si>
  <si>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</si>
  <si>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</si>
  <si>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</si>
  <si>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</si>
  <si>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</si>
  <si>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</si>
  <si>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</si>
  <si>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</si>
  <si>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</si>
  <si>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</si>
  <si>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</si>
  <si>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</si>
  <si>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</si>
  <si>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</si>
  <si>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</si>
  <si>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</si>
  <si>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</si>
  <si>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</si>
  <si>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</si>
  <si>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</si>
  <si>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</si>
  <si>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</si>
  <si>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</si>
  <si>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</si>
  <si>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</si>
  <si>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</si>
  <si>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</si>
  <si>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</si>
  <si>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</si>
  <si>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</si>
  <si>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</si>
  <si>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</si>
  <si>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</si>
  <si>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</si>
  <si>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</si>
  <si>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</si>
  <si>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</si>
  <si>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</si>
  <si>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</si>
  <si>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</si>
  <si>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</si>
  <si>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</si>
  <si>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</si>
  <si>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</si>
  <si>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</si>
  <si>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</si>
  <si>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</si>
  <si>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</si>
  <si>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</si>
  <si>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</si>
  <si>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</si>
  <si>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</si>
  <si>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</si>
  <si>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</si>
  <si>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</si>
  <si>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</si>
  <si>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</si>
  <si>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</si>
  <si>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</si>
  <si>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</si>
  <si>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</si>
  <si>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</si>
  <si>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</si>
  <si>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</si>
  <si>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</si>
  <si>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</si>
  <si>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</si>
  <si>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</si>
  <si>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</si>
  <si>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</si>
  <si>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</si>
  <si>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</si>
  <si>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</si>
  <si>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</si>
  <si>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</si>
  <si>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</si>
  <si>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</si>
  <si>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</si>
  <si>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</si>
  <si>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</si>
  <si>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</si>
  <si>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</si>
  <si>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</si>
  <si>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</si>
  <si>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</si>
  <si>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</si>
  <si>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</si>
  <si>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</si>
  <si>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</si>
  <si>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</si>
  <si>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</si>
  <si>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</si>
  <si>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</si>
  <si>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</si>
  <si>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</si>
  <si>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</si>
  <si>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</si>
  <si>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</si>
  <si>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</si>
  <si>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</si>
  <si>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</si>
  <si>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</si>
  <si>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</si>
  <si>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</si>
  <si>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</si>
  <si>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</si>
  <si>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</si>
  <si>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</si>
  <si>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</si>
  <si>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</si>
  <si>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</si>
  <si>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</si>
  <si>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</si>
  <si>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</si>
  <si>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</si>
  <si>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</si>
  <si>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</si>
  <si>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</si>
  <si>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</si>
  <si>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</si>
  <si>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</si>
  <si>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</si>
  <si>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</si>
  <si>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</si>
  <si>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</si>
  <si>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</si>
  <si>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</si>
  <si>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</si>
  <si>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</si>
  <si>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</si>
  <si>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</si>
  <si>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</si>
  <si>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</si>
  <si>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</si>
  <si>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</si>
  <si>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</si>
  <si>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</si>
  <si>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</si>
  <si>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</si>
  <si>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</si>
  <si>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</si>
  <si>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</si>
  <si>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</si>
  <si>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</si>
  <si>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</si>
  <si>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</si>
  <si>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</si>
  <si>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</si>
  <si>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</si>
  <si>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</si>
  <si>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</si>
  <si>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</si>
  <si>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</si>
  <si>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</si>
  <si>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</si>
  <si>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</si>
  <si>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</si>
  <si>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</si>
  <si>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</si>
  <si>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</si>
  <si>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</si>
  <si>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</si>
  <si>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</si>
  <si>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</si>
  <si>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</si>
  <si>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</si>
  <si>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</si>
  <si>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</si>
  <si>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</si>
  <si>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</si>
  <si>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</si>
  <si>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</si>
  <si>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</si>
  <si>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</si>
  <si>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</si>
  <si>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</si>
  <si>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</si>
  <si>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</si>
  <si>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</si>
  <si>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</si>
  <si>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</si>
  <si>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</si>
  <si>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</si>
  <si>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</si>
  <si>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</si>
  <si>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</si>
  <si>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</si>
  <si>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</si>
  <si>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</si>
  <si>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</si>
  <si>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</si>
  <si>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</si>
  <si>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</si>
  <si>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</si>
  <si>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</si>
  <si>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</si>
  <si>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</si>
  <si>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</si>
  <si>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</si>
  <si>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</si>
  <si>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</si>
  <si>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</si>
  <si>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</si>
  <si>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</si>
  <si>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</si>
  <si>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</si>
  <si>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</si>
  <si>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</si>
  <si>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</si>
  <si>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</si>
  <si>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</si>
  <si>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</si>
  <si>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</si>
  <si>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</si>
  <si>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</si>
  <si>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</si>
  <si>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</si>
  <si>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</si>
  <si>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</si>
  <si>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</si>
  <si>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</si>
  <si>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</si>
  <si>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</si>
  <si>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</si>
  <si>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</si>
  <si>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</si>
  <si>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</si>
  <si>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</si>
  <si>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</si>
  <si>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</si>
  <si>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</si>
  <si>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</si>
  <si>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</si>
  <si>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</si>
  <si>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</si>
  <si>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</si>
  <si>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</si>
  <si>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</si>
  <si>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</si>
  <si>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</si>
  <si>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</si>
  <si>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</si>
  <si>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</si>
  <si>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</si>
  <si>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</si>
  <si>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</si>
  <si>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</si>
  <si>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</si>
  <si>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</si>
  <si>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</si>
  <si>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</si>
  <si>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</si>
  <si>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</si>
  <si>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</si>
  <si>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</si>
  <si>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</si>
  <si>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</si>
  <si>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</si>
  <si>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</si>
  <si>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</si>
  <si>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</si>
  <si>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</si>
  <si>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</si>
  <si>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</si>
  <si>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</si>
  <si>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</si>
  <si>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</si>
  <si>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</si>
  <si>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</si>
  <si>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</si>
  <si>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</si>
  <si>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</si>
  <si>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</si>
  <si>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</si>
  <si>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</si>
  <si>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</si>
  <si>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</si>
  <si>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</si>
  <si>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</si>
  <si>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</si>
  <si>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</si>
  <si>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</si>
  <si>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</si>
  <si>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</si>
  <si>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</si>
  <si>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</si>
  <si>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</si>
  <si>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</si>
  <si>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</si>
  <si>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</si>
  <si>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</si>
  <si>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</si>
  <si>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</si>
  <si>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</si>
  <si>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</si>
  <si>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</si>
  <si>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</si>
  <si>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</si>
  <si>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</si>
  <si>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</si>
  <si>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</si>
  <si>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</si>
  <si>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</si>
  <si>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</si>
  <si>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</si>
  <si>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</si>
  <si>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</si>
  <si>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</si>
  <si>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</si>
  <si>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</si>
  <si>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</si>
  <si>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</si>
  <si>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</si>
  <si>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</si>
  <si>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</si>
  <si>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</si>
  <si>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</si>
  <si>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</si>
  <si>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</si>
  <si>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</si>
  <si>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</si>
  <si>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</si>
  <si>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</si>
  <si>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</si>
  <si>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</si>
  <si>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</si>
  <si>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</si>
  <si>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</si>
  <si>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</si>
  <si>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</si>
  <si>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</si>
  <si>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</si>
  <si>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</si>
  <si>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</si>
  <si>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</si>
  <si>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</si>
  <si>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</si>
  <si>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</si>
  <si>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</si>
  <si>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</si>
  <si>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</si>
  <si>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</si>
  <si>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</si>
  <si>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</si>
  <si>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</si>
  <si>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</si>
  <si>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</si>
  <si>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</si>
  <si>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</si>
  <si>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</si>
  <si>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</si>
  <si>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</si>
  <si>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</si>
  <si>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</si>
  <si>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</si>
  <si>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</si>
  <si>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</si>
  <si>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</si>
  <si>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</si>
  <si>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</si>
  <si>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</si>
  <si>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</si>
  <si>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</si>
  <si>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</si>
  <si>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</si>
  <si>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</si>
  <si>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</si>
  <si>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</si>
  <si>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</si>
  <si>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</si>
  <si>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</si>
  <si>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</si>
  <si>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</si>
  <si>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</si>
  <si>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</si>
  <si>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</si>
  <si>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</si>
  <si>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</si>
  <si>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</si>
  <si>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</si>
  <si>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</si>
  <si>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</si>
  <si>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</si>
  <si>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</si>
  <si>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</si>
  <si>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</si>
  <si>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</si>
  <si>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</si>
  <si>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</si>
  <si>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</si>
  <si>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</si>
  <si>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</si>
  <si>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</si>
  <si>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</si>
  <si>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</si>
  <si>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</si>
  <si>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</si>
  <si>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</si>
  <si>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</si>
  <si>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</si>
  <si>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</si>
  <si>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</si>
  <si>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</si>
  <si>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</si>
  <si>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</si>
  <si>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</si>
  <si>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</si>
  <si>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</si>
  <si>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</si>
  <si>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</si>
  <si>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</si>
  <si>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</si>
  <si>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</si>
  <si>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</si>
  <si>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</si>
  <si>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</si>
  <si>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</si>
  <si>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</si>
  <si>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</si>
  <si>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</si>
  <si>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</si>
  <si>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</si>
  <si>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</si>
  <si>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</si>
  <si>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</si>
  <si>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</si>
  <si>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</si>
  <si>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</si>
  <si>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</si>
  <si>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</si>
  <si>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</si>
  <si>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</si>
  <si>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</si>
  <si>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</si>
  <si>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</si>
  <si>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</si>
  <si>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</si>
  <si>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</si>
  <si>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</si>
  <si>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</si>
  <si>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</si>
  <si>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</si>
  <si>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</si>
  <si>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</si>
  <si>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</si>
  <si>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</si>
  <si>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</si>
  <si>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</si>
  <si>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</si>
  <si>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</si>
  <si>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</si>
  <si>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</si>
  <si>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</si>
  <si>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</si>
  <si>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</si>
  <si>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</si>
  <si>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</si>
  <si>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</si>
  <si>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</si>
  <si>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</si>
  <si>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</si>
  <si>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</si>
  <si>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</si>
  <si>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</si>
  <si>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</si>
  <si>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</si>
  <si>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</si>
  <si>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</si>
  <si>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</si>
  <si>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</si>
  <si>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</si>
  <si>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</si>
  <si>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</si>
  <si>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</si>
  <si>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</si>
  <si>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</si>
  <si>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</si>
  <si>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</si>
  <si>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</si>
  <si>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</si>
  <si>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</si>
  <si>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</si>
  <si>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</si>
  <si>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</si>
  <si>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</si>
  <si>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</si>
  <si>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</si>
  <si>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</si>
  <si>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</si>
  <si>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</si>
  <si>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</si>
  <si>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</si>
  <si>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</si>
  <si>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</si>
  <si>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</si>
  <si>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</si>
  <si>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</si>
  <si>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</si>
  <si>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</si>
  <si>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</si>
  <si>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</si>
  <si>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</si>
  <si>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</si>
  <si>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</si>
  <si>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</si>
  <si>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</si>
  <si>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</si>
  <si>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</si>
  <si>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</si>
  <si>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</si>
  <si>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</si>
  <si>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</si>
  <si>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</si>
  <si>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</si>
  <si>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</si>
  <si>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</si>
  <si>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</si>
  <si>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</si>
  <si>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</si>
  <si>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</si>
  <si>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</si>
  <si>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</si>
  <si>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</si>
  <si>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</si>
  <si>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</si>
  <si>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</si>
  <si>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</si>
  <si>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</si>
  <si>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</si>
  <si>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</si>
  <si>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</si>
  <si>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</si>
  <si>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</si>
  <si>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</si>
  <si>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</si>
  <si>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</si>
  <si>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</si>
  <si>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</si>
  <si>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</si>
  <si>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</si>
  <si>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</si>
  <si>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</si>
  <si>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</si>
  <si>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</si>
  <si>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</si>
  <si>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</si>
  <si>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</si>
  <si>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</si>
  <si>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</si>
  <si>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</si>
  <si>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</si>
  <si>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</si>
  <si>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</si>
  <si>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</si>
  <si>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</si>
  <si>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</si>
  <si>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</si>
  <si>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</si>
  <si>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</si>
  <si>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</si>
  <si>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</si>
  <si>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</si>
  <si>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</si>
  <si>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</si>
  <si>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</si>
  <si>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</si>
  <si>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</si>
  <si>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</si>
  <si>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</si>
  <si>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</si>
  <si>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</si>
  <si>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</si>
  <si>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</si>
  <si>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</si>
  <si>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</si>
  <si>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</si>
  <si>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</si>
  <si>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</si>
  <si>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</si>
  <si>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</si>
  <si>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</si>
  <si>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</si>
  <si>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</si>
  <si>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</si>
  <si>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</si>
  <si>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</si>
  <si>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</si>
  <si>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</si>
  <si>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</si>
  <si>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</si>
  <si>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</si>
  <si>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</si>
  <si>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</si>
  <si>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</si>
  <si>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</si>
  <si>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</si>
  <si>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</si>
  <si>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</si>
  <si>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</si>
  <si>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</si>
  <si>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</si>
  <si>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</si>
  <si>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</si>
  <si>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</si>
  <si>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</si>
  <si>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</si>
  <si>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</si>
  <si>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</si>
  <si>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</si>
  <si>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</si>
  <si>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</si>
  <si>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</si>
  <si>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</si>
  <si>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</si>
  <si>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</si>
  <si>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</si>
  <si>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</si>
  <si>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</si>
  <si>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</si>
  <si>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</si>
  <si>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</si>
  <si>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</si>
  <si>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</si>
  <si>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</si>
  <si>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</si>
  <si>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</si>
  <si>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</si>
  <si>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</si>
  <si>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</si>
  <si>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</si>
  <si>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</si>
  <si>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</si>
  <si>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</si>
  <si>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</si>
  <si>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</si>
  <si>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</si>
  <si>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</si>
  <si>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</si>
  <si>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</si>
  <si>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</si>
  <si>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</si>
  <si>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</si>
  <si>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</si>
  <si>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</si>
  <si>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</si>
  <si>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</si>
  <si>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</si>
  <si>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</si>
  <si>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</si>
  <si>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</si>
  <si>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</si>
  <si>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</si>
  <si>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</si>
  <si>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</si>
  <si>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</si>
  <si>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</si>
  <si>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</si>
  <si>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</si>
  <si>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</si>
  <si>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</si>
  <si>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</si>
  <si>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</si>
  <si>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</si>
  <si>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</si>
  <si>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</si>
  <si>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</si>
  <si>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</si>
  <si>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</si>
  <si>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</si>
  <si>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</si>
  <si>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</si>
  <si>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</si>
  <si>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</si>
  <si>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</si>
  <si>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</si>
  <si>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</si>
  <si>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</si>
  <si>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</si>
  <si>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</si>
  <si>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</si>
  <si>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</si>
  <si>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</si>
  <si>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</si>
  <si>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</si>
  <si>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</si>
  <si>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</si>
  <si>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</si>
  <si>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</si>
  <si>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</si>
  <si>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</si>
  <si>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</si>
  <si>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</si>
  <si>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</si>
  <si>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</si>
  <si>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</si>
  <si>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</si>
  <si>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</si>
  <si>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</si>
  <si>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</si>
  <si>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</si>
  <si>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</si>
  <si>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</si>
  <si>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</si>
  <si>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</si>
  <si>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</si>
  <si>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</si>
  <si>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</si>
  <si>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</si>
  <si>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</si>
  <si>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</si>
  <si>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</si>
  <si>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</si>
  <si>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</si>
  <si>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</si>
  <si>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</si>
  <si>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</si>
  <si>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</si>
  <si>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</si>
  <si>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</si>
  <si>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</si>
  <si>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</si>
  <si>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</si>
  <si>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</si>
  <si>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</si>
  <si>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</si>
  <si>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</si>
  <si>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</si>
  <si>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</si>
  <si>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</si>
  <si>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</si>
  <si>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</si>
  <si>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</si>
  <si>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</si>
  <si>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</si>
  <si>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</si>
  <si>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</si>
  <si>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</si>
  <si>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</si>
  <si>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</si>
  <si>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</si>
  <si>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</si>
  <si>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</si>
  <si>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</si>
  <si>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</si>
  <si>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</si>
  <si>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</si>
  <si>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</si>
  <si>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</si>
  <si>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</si>
  <si>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</si>
  <si>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</si>
  <si>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</si>
  <si>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</si>
  <si>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</si>
  <si>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</si>
  <si>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</si>
  <si>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</si>
  <si>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</si>
  <si>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</si>
  <si>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</si>
  <si>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</si>
  <si>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</si>
  <si>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</si>
  <si>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</si>
  <si>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</si>
  <si>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</si>
  <si>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</si>
  <si>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</si>
  <si>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</si>
  <si>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</si>
  <si>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</si>
  <si>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</si>
  <si>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</si>
  <si>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</si>
  <si>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</si>
  <si>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</si>
  <si>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</si>
  <si>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</si>
  <si>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</si>
  <si>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</si>
  <si>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</si>
  <si>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</si>
  <si>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</si>
  <si>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</si>
  <si>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</si>
  <si>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</si>
  <si>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</si>
  <si>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</si>
  <si>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</si>
  <si>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</si>
  <si>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</si>
  <si>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</si>
  <si>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</si>
  <si>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</si>
  <si>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</si>
  <si>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</si>
  <si>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</si>
  <si>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</si>
  <si>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</si>
  <si>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</si>
  <si>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</si>
  <si>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</si>
  <si>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</si>
  <si>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</si>
  <si>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</si>
  <si>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</si>
  <si>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</si>
  <si>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</si>
  <si>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</si>
  <si>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</si>
  <si>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</si>
  <si>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</si>
  <si>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</si>
  <si>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</si>
  <si>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</si>
  <si>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</si>
  <si>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</si>
  <si>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</si>
  <si>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</si>
  <si>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</si>
  <si>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</si>
  <si>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</si>
  <si>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</si>
  <si>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</si>
  <si>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</si>
  <si>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</si>
  <si>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</si>
  <si>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</si>
  <si>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</si>
  <si>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</si>
  <si>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</si>
  <si>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</si>
  <si>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</si>
  <si>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</si>
  <si>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</si>
  <si>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</si>
  <si>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</si>
  <si>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</si>
  <si>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</si>
  <si>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</si>
  <si>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</si>
  <si>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</si>
  <si>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</si>
  <si>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</si>
  <si>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</si>
  <si>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</si>
  <si>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</si>
  <si>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</si>
  <si>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</si>
  <si>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</si>
  <si>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</si>
  <si>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</si>
  <si>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</si>
  <si>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</si>
  <si>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</si>
  <si>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</si>
  <si>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</si>
  <si>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</si>
  <si>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</si>
  <si>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</si>
  <si>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</si>
  <si>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</si>
  <si>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</si>
  <si>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</si>
  <si>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</si>
  <si>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</si>
  <si>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</si>
  <si>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</si>
  <si>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</si>
  <si>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</si>
  <si>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</si>
  <si>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</si>
  <si>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</si>
  <si>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</si>
  <si>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</si>
  <si>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</si>
  <si>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</si>
  <si>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</si>
  <si>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</si>
  <si>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</si>
  <si>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</si>
  <si>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</si>
  <si>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</si>
  <si>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</si>
  <si>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</si>
  <si>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</si>
  <si>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</si>
  <si>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</si>
  <si>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</si>
  <si>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</si>
  <si>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</si>
  <si>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</si>
  <si>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</si>
  <si>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</si>
  <si>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</si>
  <si>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</si>
  <si>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</si>
  <si>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</si>
  <si>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</si>
  <si>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</si>
  <si>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</si>
  <si>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</si>
  <si>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</si>
  <si>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</si>
  <si>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</si>
  <si>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</si>
  <si>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</si>
  <si>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</si>
  <si>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</si>
  <si>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</si>
  <si>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</si>
  <si>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</si>
  <si>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</si>
  <si>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</si>
  <si>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</si>
  <si>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</si>
  <si>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</si>
  <si>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</si>
  <si>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</si>
  <si>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</si>
  <si>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</si>
  <si>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</si>
  <si>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</si>
  <si>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</si>
  <si>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</si>
  <si>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</si>
  <si>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</si>
  <si>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</si>
  <si>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</si>
  <si>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</si>
  <si>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</si>
  <si>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</si>
  <si>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</si>
  <si>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</si>
  <si>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</si>
  <si>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</si>
  <si>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</si>
  <si>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</si>
  <si>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</si>
  <si>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</si>
  <si>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</si>
  <si>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</si>
  <si>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</si>
  <si>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</si>
  <si>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</si>
  <si>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</si>
  <si>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</si>
  <si>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</si>
  <si>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</si>
  <si>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</si>
  <si>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</si>
  <si>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</si>
  <si>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</si>
  <si>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</si>
  <si>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</si>
  <si>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</si>
  <si>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</si>
  <si>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</si>
  <si>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</si>
  <si>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</si>
  <si>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</si>
  <si>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</si>
  <si>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</si>
  <si>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</si>
  <si>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</si>
  <si>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</si>
  <si>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</si>
  <si>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</si>
  <si>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</si>
  <si>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</si>
  <si>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</si>
  <si>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</si>
  <si>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</si>
  <si>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</si>
  <si>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</si>
  <si>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</si>
  <si>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</si>
  <si>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</si>
  <si>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</si>
  <si>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</si>
  <si>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</si>
  <si>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</si>
  <si>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</si>
  <si>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</si>
  <si>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</si>
  <si>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</si>
  <si>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</si>
  <si>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</si>
  <si>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</si>
  <si>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</si>
  <si>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</si>
  <si>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</si>
  <si>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</si>
  <si>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</si>
  <si>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</si>
  <si>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</si>
  <si>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</si>
  <si>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</si>
  <si>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</si>
  <si>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</si>
  <si>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</si>
  <si>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</si>
  <si>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</si>
  <si>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</si>
  <si>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</si>
  <si>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</si>
  <si>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</si>
  <si>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</si>
  <si>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</si>
  <si>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</si>
  <si>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</si>
  <si>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</si>
  <si>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</si>
  <si>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</si>
  <si>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</si>
  <si>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</si>
  <si>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</si>
  <si>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</si>
  <si>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</si>
  <si>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</si>
  <si>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</si>
  <si>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</si>
  <si>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</si>
  <si>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</si>
  <si>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</si>
  <si>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</si>
  <si>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</si>
  <si>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</si>
  <si>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</si>
  <si>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</si>
  <si>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</si>
  <si>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</si>
  <si>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</si>
  <si>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</si>
  <si>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</si>
  <si>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</si>
  <si>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</si>
  <si>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</si>
  <si>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</si>
  <si>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</si>
  <si>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</si>
  <si>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</si>
  <si>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</si>
  <si>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</si>
  <si>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</si>
  <si>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</si>
  <si>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</si>
  <si>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</si>
  <si>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</si>
  <si>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</si>
  <si>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</si>
  <si>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</si>
  <si>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</si>
  <si>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</si>
  <si>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</si>
  <si>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</si>
  <si>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</si>
  <si>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</si>
  <si>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</si>
  <si>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</si>
  <si>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</si>
  <si>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</si>
  <si>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</si>
  <si>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</si>
  <si>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</si>
  <si>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</si>
  <si>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</si>
  <si>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</si>
  <si>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</si>
  <si>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</si>
  <si>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</si>
  <si>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</si>
  <si>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</si>
  <si>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</si>
  <si>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</si>
  <si>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</si>
  <si>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</si>
  <si>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</si>
  <si>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</si>
  <si>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</si>
  <si>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</si>
  <si>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</si>
  <si>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</si>
  <si>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</si>
  <si>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</si>
  <si>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</si>
  <si>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</si>
  <si>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</si>
  <si>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</si>
  <si>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</si>
  <si>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</si>
  <si>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</si>
  <si>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</si>
  <si>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</si>
  <si>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</si>
  <si>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</si>
  <si>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</si>
  <si>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</si>
  <si>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</si>
  <si>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</si>
  <si>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</si>
  <si>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</si>
  <si>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</si>
  <si>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</si>
  <si>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</si>
  <si>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</si>
  <si>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</si>
  <si>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</si>
  <si>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</si>
  <si>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</si>
  <si>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</si>
  <si>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</si>
  <si>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</si>
  <si>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</si>
  <si>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</si>
  <si>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</si>
  <si>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</si>
  <si>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</si>
  <si>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</si>
  <si>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</si>
  <si>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</si>
  <si>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</si>
  <si>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</si>
  <si>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</si>
  <si>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</si>
  <si>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</si>
  <si>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</si>
  <si>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</si>
  <si>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</si>
  <si>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</si>
  <si>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</si>
  <si>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</si>
  <si>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</si>
  <si>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</si>
  <si>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</si>
  <si>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</si>
  <si>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</si>
  <si>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</si>
  <si>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</si>
  <si>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</si>
  <si>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</si>
  <si>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</si>
  <si>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</si>
  <si>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</si>
  <si>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</si>
  <si>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</si>
  <si>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</si>
  <si>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</si>
  <si>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</si>
  <si>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</si>
  <si>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</si>
  <si>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</si>
  <si>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</si>
  <si>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</si>
  <si>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</si>
  <si>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</si>
  <si>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</si>
  <si>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</si>
  <si>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</si>
  <si>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</si>
  <si>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</si>
  <si>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</si>
  <si>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</si>
  <si>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</si>
  <si>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</si>
  <si>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</si>
  <si>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</si>
  <si>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</si>
  <si>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</si>
  <si>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</si>
  <si>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</si>
  <si>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</si>
  <si>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</si>
  <si>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</si>
  <si>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</si>
  <si>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</si>
  <si>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</si>
  <si>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</si>
  <si>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</si>
  <si>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</si>
  <si>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</si>
  <si>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</si>
  <si>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</si>
  <si>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</si>
  <si>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</si>
  <si>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</si>
  <si>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</si>
  <si>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</si>
  <si>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</si>
  <si>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</si>
  <si>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</si>
  <si>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</si>
  <si>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</si>
  <si>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</si>
  <si>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</si>
  <si>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</si>
  <si>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</si>
  <si>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</si>
  <si>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</si>
  <si>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</si>
  <si>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</si>
  <si>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</si>
  <si>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</si>
  <si>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</si>
  <si>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</si>
  <si>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</si>
  <si>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</si>
  <si>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</si>
  <si>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</si>
  <si>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</si>
  <si>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</si>
  <si>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</si>
  <si>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</si>
  <si>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</si>
  <si>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</si>
  <si>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</si>
  <si>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</si>
  <si>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</si>
  <si>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</si>
  <si>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</si>
  <si>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</si>
  <si>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</si>
  <si>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</si>
  <si>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</si>
  <si>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</si>
  <si>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</si>
  <si>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</si>
  <si>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</si>
  <si>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</si>
  <si>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</si>
  <si>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</si>
  <si>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</si>
  <si>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</si>
  <si>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</si>
  <si>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</si>
  <si>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</si>
  <si>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</si>
  <si>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</si>
  <si>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</si>
  <si>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</si>
  <si>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</si>
  <si>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</si>
  <si>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</si>
  <si>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</si>
  <si>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</si>
  <si>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</si>
  <si>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</si>
  <si>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</si>
  <si>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</si>
  <si>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</si>
  <si>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</si>
  <si>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</si>
  <si>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</si>
  <si>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</si>
  <si>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</si>
  <si>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</si>
  <si>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</si>
  <si>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</si>
  <si>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</si>
  <si>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</si>
  <si>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</si>
  <si>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</si>
  <si>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</si>
  <si>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</si>
  <si>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</si>
  <si>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</si>
  <si>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</si>
  <si>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</si>
  <si>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</si>
  <si>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</si>
  <si>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</si>
  <si>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</si>
  <si>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</si>
  <si>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</si>
  <si>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</si>
  <si>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</si>
  <si>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</si>
  <si>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</si>
  <si>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</si>
  <si>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</si>
  <si>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</si>
  <si>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</si>
  <si>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</si>
  <si>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</si>
  <si>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</si>
  <si>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</si>
  <si>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</si>
  <si>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</si>
  <si>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</si>
  <si>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</si>
  <si>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</si>
  <si>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</si>
  <si>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</si>
  <si>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</si>
  <si>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</si>
  <si>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</si>
  <si>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</si>
  <si>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</si>
  <si>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</si>
  <si>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</si>
  <si>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</si>
  <si>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</si>
  <si>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</si>
  <si>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</si>
  <si>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</si>
  <si>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</si>
  <si>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</si>
  <si>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</si>
  <si>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</si>
  <si>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</si>
  <si>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</si>
  <si>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</si>
  <si>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</si>
  <si>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</si>
  <si>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</si>
  <si>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</si>
  <si>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</si>
  <si>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</si>
  <si>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</si>
  <si>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</si>
  <si>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</si>
  <si>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</si>
  <si>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</si>
  <si>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</si>
  <si>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</si>
  <si>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</si>
  <si>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</si>
  <si>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</si>
  <si>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</si>
  <si>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</si>
  <si>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</si>
  <si>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</si>
  <si>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</si>
  <si>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</si>
  <si>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</si>
  <si>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</si>
  <si>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</si>
  <si>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</si>
  <si>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</si>
  <si>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</si>
  <si>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</si>
  <si>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</si>
  <si>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</si>
  <si>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</si>
  <si>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</si>
  <si>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</si>
  <si>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</si>
  <si>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</si>
  <si>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</si>
  <si>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</si>
  <si>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</si>
  <si>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</si>
  <si>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</si>
  <si>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</si>
  <si>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</si>
  <si>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</si>
  <si>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</si>
  <si>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</si>
  <si>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</si>
  <si>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</si>
  <si>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</si>
  <si>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</si>
  <si>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</si>
  <si>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</si>
  <si>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</si>
  <si>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</si>
  <si>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</si>
  <si>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</si>
  <si>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</si>
  <si>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</si>
  <si>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</si>
  <si>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</si>
  <si>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</si>
  <si>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</si>
  <si>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</si>
  <si>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</si>
  <si>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</si>
  <si>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</si>
  <si>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</si>
  <si>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</si>
  <si>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</si>
  <si>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</si>
  <si>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</si>
  <si>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</si>
  <si>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</si>
  <si>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</si>
  <si>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</si>
  <si>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</si>
  <si>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</si>
  <si>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</si>
  <si>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</si>
  <si>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</si>
  <si>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</si>
  <si>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</si>
  <si>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</si>
  <si>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</si>
  <si>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</si>
  <si>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</si>
  <si>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</si>
  <si>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</si>
  <si>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</si>
  <si>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</si>
  <si>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</si>
  <si>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</si>
  <si>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</si>
  <si>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</si>
  <si>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</si>
  <si>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</si>
  <si>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</si>
  <si>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</si>
  <si>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</si>
  <si>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</si>
  <si>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</si>
  <si>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</si>
  <si>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</si>
  <si>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</si>
  <si>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</si>
  <si>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</si>
  <si>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</si>
  <si>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</si>
  <si>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</si>
  <si>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</si>
  <si>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</si>
  <si>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</si>
  <si>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</si>
  <si>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</si>
  <si>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</si>
  <si>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</si>
  <si>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</si>
  <si>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</si>
  <si>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</si>
  <si>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</si>
  <si>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</si>
  <si>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</si>
  <si>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</si>
  <si>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</si>
  <si>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</si>
  <si>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</si>
  <si>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</si>
  <si>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</si>
  <si>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</si>
  <si>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</si>
  <si>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</si>
  <si>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</si>
  <si>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</si>
  <si>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</si>
  <si>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</si>
  <si>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</si>
  <si>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</si>
  <si>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</si>
  <si>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</si>
  <si>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</si>
  <si>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</si>
  <si>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</si>
  <si>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</si>
  <si>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</si>
  <si>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</si>
  <si>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</si>
  <si>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</si>
  <si>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</si>
  <si>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</si>
  <si>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</si>
  <si>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</si>
  <si>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</si>
  <si>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</si>
  <si>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</si>
  <si>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</si>
  <si>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</si>
  <si>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</si>
  <si>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</si>
  <si>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</si>
  <si>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</si>
  <si>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</si>
  <si>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</si>
  <si>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</si>
  <si>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</si>
  <si>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</si>
  <si>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</si>
  <si>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</si>
  <si>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</si>
  <si>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</si>
  <si>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</si>
  <si>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</si>
  <si>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</si>
  <si>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</si>
  <si>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</si>
  <si>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</si>
  <si>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</si>
  <si>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</si>
  <si>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</si>
  <si>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</si>
  <si>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</si>
  <si>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</si>
  <si>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</si>
  <si>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</si>
  <si>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</si>
  <si>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</si>
  <si>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</si>
  <si>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</si>
  <si>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</si>
  <si>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</si>
  <si>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</si>
  <si>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</si>
  <si>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</si>
  <si>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</si>
  <si>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</si>
  <si>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</si>
  <si>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</si>
  <si>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</si>
  <si>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</si>
  <si>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</si>
  <si>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</si>
  <si>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</si>
  <si>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</si>
  <si>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</si>
  <si>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</si>
  <si>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</si>
  <si>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</si>
  <si>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</si>
  <si>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</si>
  <si>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</si>
  <si>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</si>
  <si>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</si>
  <si>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</si>
  <si>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</si>
  <si>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</si>
  <si>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</si>
  <si>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</si>
  <si>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</si>
  <si>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</si>
  <si>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</si>
  <si>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</si>
  <si>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</si>
  <si>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</si>
  <si>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</si>
  <si>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</si>
  <si>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</si>
  <si>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</si>
  <si>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</si>
  <si>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</si>
  <si>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</si>
  <si>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</si>
  <si>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</si>
  <si>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</si>
  <si>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</si>
  <si>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</si>
  <si>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</si>
  <si>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</si>
  <si>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</si>
  <si>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</si>
  <si>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</si>
  <si>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</si>
  <si>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</si>
  <si>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</si>
  <si>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</si>
  <si>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</si>
  <si>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</si>
  <si>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</si>
  <si>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</si>
  <si>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</si>
  <si>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</si>
  <si>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</si>
  <si>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</si>
  <si>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</si>
  <si>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</si>
  <si>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</si>
  <si>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</si>
  <si>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</si>
  <si>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</si>
  <si>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</si>
  <si>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</si>
  <si>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</si>
  <si>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</si>
  <si>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</si>
  <si>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</si>
  <si>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</si>
  <si>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</si>
  <si>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</si>
  <si>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</si>
  <si>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</si>
  <si>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</si>
  <si>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</si>
  <si>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</si>
  <si>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</si>
  <si>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</si>
  <si>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</si>
  <si>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</si>
  <si>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</si>
  <si>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</si>
  <si>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</si>
  <si>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</si>
  <si>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</si>
  <si>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</si>
  <si>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</si>
  <si>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</si>
  <si>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</si>
  <si>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</si>
  <si>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</si>
  <si>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</si>
  <si>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</si>
  <si>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</si>
  <si>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</si>
  <si>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</si>
  <si>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</si>
  <si>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</si>
  <si>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</si>
  <si>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</si>
  <si>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</si>
  <si>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</si>
  <si>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</si>
  <si>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</si>
  <si>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</si>
  <si>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</si>
  <si>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</si>
  <si>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</si>
  <si>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</si>
  <si>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</si>
  <si>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</si>
  <si>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</si>
  <si>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</si>
  <si>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</si>
  <si>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</si>
  <si>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</si>
  <si>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</si>
  <si>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</si>
  <si>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</si>
  <si>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</si>
  <si>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</si>
  <si>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</si>
  <si>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</si>
  <si>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</si>
  <si>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</si>
  <si>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</si>
  <si>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</si>
  <si>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</si>
  <si>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</si>
  <si>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</si>
  <si>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</si>
  <si>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</si>
  <si>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</si>
  <si>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</si>
  <si>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</si>
  <si>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</si>
  <si>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</si>
  <si>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</si>
  <si>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</si>
  <si>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</si>
  <si>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</si>
  <si>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</si>
  <si>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</si>
  <si>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</si>
  <si>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</si>
  <si>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</si>
  <si>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</si>
  <si>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</si>
  <si>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</si>
  <si>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</si>
  <si>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</si>
  <si>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</si>
  <si>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</si>
  <si>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</si>
  <si>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</si>
  <si>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</si>
  <si>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</si>
  <si>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</si>
  <si>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</si>
  <si>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</si>
  <si>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</si>
  <si>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</si>
  <si>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</si>
  <si>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</si>
  <si>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</si>
  <si>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</si>
  <si>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</si>
  <si>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</si>
  <si>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</si>
  <si>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</si>
  <si>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</si>
  <si>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</si>
  <si>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</si>
  <si>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</si>
  <si>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</si>
  <si>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</si>
  <si>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</si>
  <si>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</si>
  <si>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</si>
  <si>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</si>
  <si>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</si>
  <si>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</si>
  <si>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</si>
  <si>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</si>
  <si>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</si>
  <si>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</si>
  <si>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</si>
  <si>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</si>
  <si>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</si>
  <si>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</si>
  <si>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</si>
  <si>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</si>
  <si>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</si>
  <si>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</si>
  <si>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</si>
  <si>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</si>
  <si>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</si>
  <si>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</si>
  <si>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</si>
  <si>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</si>
  <si>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</si>
  <si>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</si>
  <si>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</si>
  <si>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</si>
  <si>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</si>
  <si>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</si>
  <si>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</si>
  <si>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</si>
  <si>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</si>
  <si>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</si>
  <si>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</si>
  <si>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</si>
  <si>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</si>
  <si>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</si>
  <si>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</si>
  <si>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</si>
  <si>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</si>
  <si>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</si>
  <si>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</si>
  <si>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</si>
  <si>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</si>
  <si>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</si>
  <si>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</si>
  <si>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</si>
  <si>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</si>
  <si>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</si>
  <si>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</si>
  <si>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</si>
  <si>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</si>
  <si>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</si>
  <si>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</si>
  <si>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</si>
  <si>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</si>
  <si>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</si>
  <si>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</si>
  <si>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</si>
  <si>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</si>
  <si>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</si>
  <si>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</si>
  <si>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</si>
  <si>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</si>
  <si>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</si>
  <si>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</si>
  <si>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</si>
  <si>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</si>
  <si>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</si>
  <si>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</si>
  <si>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</si>
  <si>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</si>
  <si>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</si>
  <si>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</si>
  <si>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</si>
  <si>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</si>
  <si>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</si>
  <si>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</si>
  <si>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</si>
  <si>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</si>
  <si>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</si>
  <si>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</si>
  <si>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</si>
  <si>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</si>
  <si>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</si>
  <si>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</si>
  <si>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</si>
  <si>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</si>
  <si>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</si>
  <si>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</si>
  <si>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</si>
  <si>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</si>
  <si>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</si>
  <si>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</si>
  <si>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</si>
  <si>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</si>
  <si>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</si>
  <si>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</si>
  <si>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</si>
  <si>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</si>
  <si>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</si>
  <si>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</si>
  <si>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</si>
  <si>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</si>
  <si>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</si>
  <si>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</si>
  <si>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</si>
  <si>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</si>
  <si>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</si>
  <si>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</si>
  <si>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</si>
  <si>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</si>
  <si>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</si>
  <si>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</si>
  <si>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</si>
  <si>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</si>
  <si>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</si>
  <si>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</si>
  <si>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</si>
  <si>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</si>
  <si>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</si>
  <si>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</si>
  <si>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</si>
  <si>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</si>
  <si>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</si>
  <si>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</si>
  <si>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</si>
  <si>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</si>
  <si>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</si>
  <si>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</si>
  <si>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</si>
  <si>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</si>
  <si>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</si>
  <si>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</si>
  <si>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</si>
  <si>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</si>
  <si>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</si>
  <si>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</si>
  <si>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</si>
  <si>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</si>
  <si>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</si>
  <si>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</si>
  <si>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</si>
  <si>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</si>
  <si>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</si>
  <si>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</si>
  <si>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</si>
  <si>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</si>
  <si>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</si>
  <si>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</si>
  <si>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</si>
  <si>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</si>
  <si>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</si>
  <si>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</si>
  <si>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</si>
  <si>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</si>
  <si>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</si>
  <si>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</si>
  <si>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</si>
  <si>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</si>
  <si>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</si>
  <si>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</si>
  <si>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</si>
  <si>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</si>
  <si>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</si>
  <si>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</si>
  <si>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</si>
  <si>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</si>
  <si>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</si>
  <si>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</si>
  <si>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</si>
  <si>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</si>
  <si>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</si>
  <si>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</si>
  <si>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</si>
  <si>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</si>
  <si>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</si>
  <si>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</si>
  <si>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</si>
  <si>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</si>
  <si>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</si>
  <si>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</si>
  <si>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</si>
  <si>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</si>
  <si>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</si>
  <si>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</si>
  <si>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</si>
  <si>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</si>
  <si>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</si>
  <si>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</si>
  <si>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</si>
  <si>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</si>
  <si>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</si>
  <si>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</si>
  <si>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</si>
  <si>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</si>
  <si>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</si>
  <si>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</si>
  <si>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</si>
  <si>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</si>
  <si>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</si>
  <si>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</si>
  <si>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</si>
  <si>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</si>
  <si>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</si>
  <si>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</si>
  <si>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</si>
  <si>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</si>
  <si>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</si>
  <si>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</si>
  <si>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</si>
  <si>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</si>
  <si>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</si>
  <si>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</si>
  <si>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</si>
  <si>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</si>
  <si>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</si>
  <si>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</si>
  <si>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</si>
  <si>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</si>
  <si>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</si>
  <si>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</si>
  <si>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</si>
  <si>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</si>
  <si>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</si>
  <si>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</si>
  <si>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</si>
  <si>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</si>
  <si>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</si>
  <si>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</si>
  <si>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</si>
  <si>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</si>
  <si>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</si>
  <si>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</si>
  <si>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</si>
  <si>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</si>
  <si>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</si>
  <si>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</si>
  <si>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</si>
  <si>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</si>
  <si>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</si>
  <si>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</si>
  <si>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</si>
  <si>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</si>
  <si>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</si>
  <si>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</si>
  <si>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</si>
  <si>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</si>
  <si>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</si>
  <si>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</si>
  <si>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</si>
  <si>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</si>
  <si>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</si>
  <si>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</si>
  <si>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</si>
  <si>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</si>
  <si>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</si>
  <si>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</si>
  <si>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</si>
  <si>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</si>
  <si>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</si>
  <si>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</si>
  <si>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</si>
  <si>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</si>
  <si>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</si>
  <si>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</si>
  <si>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</si>
  <si>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</si>
  <si>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</si>
  <si>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</si>
  <si>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</si>
  <si>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</si>
  <si>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</si>
  <si>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</si>
  <si>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</si>
  <si>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</si>
  <si>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</si>
  <si>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</si>
  <si>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</si>
  <si>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</si>
  <si>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</si>
  <si>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</si>
  <si>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</si>
  <si>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</si>
  <si>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</si>
  <si>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</si>
  <si>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</si>
  <si>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</si>
  <si>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</si>
  <si>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</si>
  <si>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</si>
  <si>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</si>
  <si>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</si>
  <si>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</si>
  <si>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</si>
  <si>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</si>
  <si>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</si>
  <si>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</si>
  <si>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</si>
  <si>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</si>
  <si>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</si>
  <si>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</si>
  <si>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</si>
  <si>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</si>
  <si>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</si>
  <si>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</si>
  <si>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</si>
  <si>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</si>
  <si>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</si>
  <si>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</si>
  <si>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</si>
  <si>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</si>
  <si>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</si>
  <si>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</si>
  <si>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</si>
  <si>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</si>
  <si>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</si>
  <si>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</si>
  <si>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</si>
  <si>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</si>
  <si>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</si>
  <si>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</si>
  <si>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</si>
  <si>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</si>
  <si>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</si>
  <si>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</si>
  <si>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</si>
  <si>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</si>
  <si>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</si>
  <si>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</si>
  <si>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</si>
  <si>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</si>
  <si>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</si>
  <si>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</si>
  <si>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</si>
  <si>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</si>
  <si>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</si>
  <si>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</si>
  <si>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</si>
  <si>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</si>
  <si>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</si>
  <si>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</si>
  <si>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</si>
  <si>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</si>
  <si>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</si>
  <si>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</si>
  <si>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</si>
  <si>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</si>
  <si>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</si>
  <si>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</si>
  <si>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</si>
  <si>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</si>
  <si>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</si>
  <si>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</si>
  <si>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</si>
  <si>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</si>
  <si>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</si>
  <si>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</si>
  <si>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</si>
  <si>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</si>
  <si>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</si>
  <si>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</si>
  <si>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</si>
  <si>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</si>
  <si>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</si>
  <si>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</si>
  <si>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</si>
  <si>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</si>
  <si>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</si>
  <si>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</si>
  <si>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</si>
  <si>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</si>
  <si>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</si>
  <si>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</si>
  <si>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</si>
  <si>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</si>
  <si>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</si>
  <si>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</si>
  <si>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</si>
  <si>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</si>
  <si>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</si>
  <si>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</si>
  <si>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</si>
  <si>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</si>
  <si>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</si>
  <si>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</si>
  <si>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</si>
  <si>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</si>
  <si>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</si>
  <si>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</si>
  <si>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</si>
  <si>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</si>
  <si>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</si>
  <si>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</si>
  <si>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</si>
  <si>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</si>
  <si>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</si>
  <si>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</si>
  <si>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</si>
  <si>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</si>
  <si>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</si>
  <si>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</si>
  <si>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</si>
  <si>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</si>
  <si>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</si>
  <si>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</si>
  <si>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</si>
  <si>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</si>
  <si>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</si>
  <si>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</si>
  <si>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</si>
  <si>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</si>
  <si>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</si>
  <si>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</si>
  <si>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</si>
  <si>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</si>
  <si>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</si>
  <si>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</si>
  <si>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</si>
  <si>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</si>
  <si>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</si>
  <si>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</si>
  <si>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</si>
  <si>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</si>
  <si>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</si>
  <si>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</si>
  <si>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</si>
  <si>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</si>
  <si>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</si>
  <si>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</si>
  <si>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</si>
  <si>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</si>
  <si>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</si>
  <si>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</si>
  <si>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</si>
  <si>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</si>
  <si>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</si>
  <si>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</si>
  <si>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</si>
  <si>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</si>
  <si>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</si>
  <si>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</si>
  <si>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</si>
  <si>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</si>
  <si>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</si>
  <si>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</si>
  <si>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</si>
  <si>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</si>
  <si>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</si>
  <si>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</si>
  <si>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</si>
  <si>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</si>
  <si>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</si>
  <si>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</si>
  <si>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</si>
  <si>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</si>
  <si>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</si>
  <si>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</si>
  <si>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</si>
  <si>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</si>
  <si>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</si>
  <si>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</si>
  <si>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</si>
  <si>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</si>
  <si>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</si>
  <si>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</si>
  <si>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</si>
  <si>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</si>
  <si>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</si>
  <si>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</si>
  <si>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</si>
  <si>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</si>
  <si>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</si>
  <si>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</si>
  <si>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</si>
  <si>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</si>
  <si>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</si>
  <si>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</si>
  <si>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</si>
  <si>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</si>
  <si>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</si>
  <si>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</si>
  <si>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</si>
  <si>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</si>
  <si>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</si>
  <si>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</si>
  <si>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</si>
  <si>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</si>
  <si>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</si>
  <si>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</si>
  <si>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</si>
  <si>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</si>
  <si>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</si>
  <si>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</si>
  <si>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</si>
  <si>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</si>
  <si>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</si>
  <si>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</si>
  <si>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</si>
  <si>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</si>
  <si>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</si>
  <si>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</si>
  <si>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</si>
  <si>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</si>
  <si>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</si>
  <si>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</si>
  <si>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</si>
  <si>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</si>
  <si>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</si>
  <si>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</si>
  <si>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</si>
  <si>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</si>
  <si>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</si>
  <si>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</si>
  <si>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</si>
  <si>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</si>
  <si>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</si>
  <si>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</si>
  <si>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</si>
  <si>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</si>
  <si>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</si>
  <si>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</si>
  <si>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</si>
  <si>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</si>
  <si>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</si>
  <si>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</si>
  <si>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</si>
  <si>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</si>
  <si>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</si>
  <si>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</si>
  <si>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</si>
  <si>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</si>
  <si>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</si>
  <si>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</si>
  <si>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</si>
  <si>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</si>
  <si>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</si>
  <si>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</si>
  <si>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</si>
  <si>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</si>
  <si>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</si>
  <si>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</si>
  <si>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</si>
  <si>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</si>
  <si>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</si>
  <si>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</si>
  <si>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</si>
  <si>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</si>
  <si>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</si>
  <si>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</si>
  <si>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</si>
  <si>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</si>
  <si>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</si>
  <si>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</si>
  <si>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</si>
  <si>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</si>
  <si>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</si>
  <si>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</si>
  <si>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</si>
  <si>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</si>
  <si>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</si>
  <si>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</si>
  <si>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</si>
  <si>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</si>
  <si>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</si>
  <si>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</si>
  <si>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</si>
  <si>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</si>
  <si>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</si>
  <si>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</si>
  <si>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</si>
  <si>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</si>
  <si>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</si>
  <si>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</si>
  <si>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</si>
  <si>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</si>
  <si>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</si>
  <si>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</si>
  <si>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</si>
  <si>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</si>
  <si>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</si>
  <si>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</si>
  <si>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</si>
  <si>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</si>
  <si>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</si>
  <si>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</si>
  <si>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</si>
  <si>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</si>
  <si>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</si>
  <si>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</si>
  <si>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</si>
  <si>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</si>
  <si>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</si>
  <si>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</si>
  <si>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</si>
  <si>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</si>
  <si>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</si>
  <si>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</si>
  <si>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</si>
  <si>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</si>
  <si>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</si>
  <si>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</si>
  <si>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</si>
  <si>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</si>
  <si>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</si>
  <si>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</si>
  <si>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</si>
  <si>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</si>
  <si>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</si>
  <si>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</si>
  <si>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</si>
  <si>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</si>
  <si>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</si>
  <si>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</si>
  <si>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</si>
  <si>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</si>
  <si>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</si>
  <si>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</si>
  <si>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</si>
  <si>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</si>
  <si>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</si>
  <si>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</si>
  <si>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</si>
  <si>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</si>
  <si>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</si>
  <si>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</si>
  <si>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</si>
  <si>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</si>
  <si>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</si>
  <si>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</si>
  <si>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</si>
  <si>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</si>
  <si>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</si>
  <si>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</si>
  <si>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</si>
  <si>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</si>
  <si>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</si>
  <si>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</si>
  <si>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</si>
  <si>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</si>
  <si>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</si>
  <si>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</si>
  <si>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</si>
  <si>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</si>
  <si>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</si>
  <si>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</si>
  <si>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</si>
  <si>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</si>
  <si>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</si>
  <si>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</si>
  <si>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</si>
  <si>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</si>
  <si>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</si>
  <si>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</si>
  <si>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</si>
  <si>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</si>
  <si>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</si>
  <si>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</si>
  <si>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</si>
  <si>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</si>
  <si>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</si>
  <si>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</si>
  <si>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</si>
  <si>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</si>
  <si>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</si>
  <si>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</si>
  <si>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</si>
  <si>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</si>
  <si>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</si>
  <si>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</si>
  <si>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</si>
  <si>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</si>
  <si>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</si>
  <si>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</si>
  <si>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</si>
  <si>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</si>
  <si>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</si>
  <si>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</si>
  <si>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</si>
  <si>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</si>
  <si>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</si>
  <si>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</si>
  <si>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</si>
  <si>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</si>
  <si>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</si>
  <si>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</si>
  <si>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</si>
  <si>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</si>
  <si>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</si>
  <si>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</si>
  <si>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</si>
  <si>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</si>
  <si>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</si>
  <si>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</si>
  <si>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</si>
  <si>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</si>
  <si>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</si>
  <si>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</si>
  <si>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</si>
  <si>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</si>
  <si>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</si>
  <si>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</si>
  <si>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</si>
  <si>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</si>
  <si>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</si>
  <si>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</si>
  <si>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</si>
  <si>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</si>
  <si>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</si>
  <si>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</si>
  <si>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</si>
  <si>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</si>
  <si>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</si>
  <si>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</si>
  <si>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</si>
  <si>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</si>
  <si>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</si>
  <si>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</si>
  <si>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</si>
  <si>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</si>
  <si>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</si>
  <si>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</si>
  <si>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</si>
  <si>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</si>
  <si>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</si>
  <si>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</si>
  <si>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</si>
  <si>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</si>
  <si>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</si>
  <si>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</si>
  <si>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</si>
  <si>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</si>
  <si>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</si>
  <si>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</si>
  <si>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</si>
  <si>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</si>
  <si>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</si>
  <si>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</si>
  <si>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</si>
  <si>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</si>
  <si>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</si>
  <si>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</si>
  <si>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</si>
  <si>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</si>
  <si>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</si>
  <si>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</si>
  <si>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</si>
  <si>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</si>
  <si>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</si>
  <si>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</si>
  <si>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</si>
  <si>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</si>
  <si>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</si>
  <si>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</si>
  <si>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</si>
  <si>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</si>
  <si>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</si>
  <si>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</si>
  <si>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</si>
  <si>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</si>
  <si>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</si>
  <si>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</si>
  <si>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</si>
  <si>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</si>
  <si>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</si>
  <si>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</si>
  <si>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</si>
  <si>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</si>
  <si>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</si>
  <si>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</si>
  <si>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</si>
  <si>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</si>
  <si>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</si>
  <si>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</si>
  <si>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</si>
  <si>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</si>
  <si>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</si>
  <si>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</si>
  <si>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</si>
  <si>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</si>
  <si>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</si>
  <si>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</si>
  <si>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</si>
  <si>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</si>
  <si>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</si>
  <si>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</si>
  <si>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</si>
  <si>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</si>
  <si>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</si>
  <si>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</si>
  <si>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</si>
  <si>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</si>
  <si>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</si>
  <si>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</si>
  <si>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</si>
  <si>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</si>
  <si>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</si>
  <si>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</si>
  <si>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</si>
  <si>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</si>
  <si>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</si>
  <si>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</si>
  <si>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</si>
  <si>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</si>
  <si>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</si>
  <si>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</si>
  <si>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</si>
  <si>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</si>
  <si>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</si>
  <si>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</si>
  <si>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</si>
  <si>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</si>
  <si>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</si>
  <si>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</si>
  <si>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</si>
  <si>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</si>
  <si>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</si>
  <si>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</si>
  <si>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</si>
  <si>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</si>
  <si>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</si>
  <si>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</si>
  <si>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</si>
  <si>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</si>
  <si>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</si>
  <si>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</si>
  <si>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</si>
  <si>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</si>
  <si>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</si>
  <si>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</si>
  <si>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</si>
  <si>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</si>
  <si>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</si>
  <si>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</si>
  <si>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</si>
  <si>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</si>
  <si>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</si>
  <si>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</si>
  <si>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</si>
  <si>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</si>
  <si>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</si>
  <si>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</si>
  <si>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</si>
  <si>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</si>
  <si>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</si>
  <si>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</si>
  <si>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</si>
  <si>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</si>
  <si>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</si>
  <si>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</si>
  <si>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</si>
  <si>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</si>
  <si>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</si>
  <si>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</si>
  <si>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</si>
  <si>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</si>
  <si>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</si>
  <si>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</si>
  <si>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</si>
  <si>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</si>
  <si>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</si>
  <si>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</si>
  <si>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</si>
  <si>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</si>
  <si>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</si>
  <si>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</si>
  <si>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</si>
  <si>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</si>
  <si>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</si>
  <si>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</si>
  <si>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</si>
  <si>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</si>
  <si>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</si>
  <si>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</si>
  <si>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</si>
  <si>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</si>
  <si>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</si>
  <si>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</si>
  <si>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</si>
  <si>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</si>
  <si>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</si>
  <si>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</si>
  <si>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</si>
  <si>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</si>
  <si>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</si>
  <si>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</si>
  <si>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</si>
  <si>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</si>
  <si>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</si>
  <si>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</si>
  <si>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</si>
  <si>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</si>
  <si>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</si>
  <si>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</si>
  <si>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</si>
  <si>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</si>
  <si>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</si>
  <si>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</si>
  <si>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</si>
  <si>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</si>
  <si>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</si>
  <si>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</si>
  <si>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</si>
  <si>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</si>
  <si>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</si>
  <si>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</si>
  <si>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</si>
  <si>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</si>
  <si>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</si>
  <si>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</si>
  <si>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</si>
  <si>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</si>
  <si>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</si>
  <si>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</si>
  <si>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</si>
  <si>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</si>
  <si>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</si>
  <si>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</si>
  <si>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</si>
  <si>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</si>
  <si>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</si>
  <si>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</si>
  <si>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</si>
  <si>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</si>
  <si>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</si>
  <si>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</si>
  <si>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</si>
  <si>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</si>
  <si>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</si>
  <si>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</si>
  <si>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</si>
  <si>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</si>
  <si>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</si>
  <si>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</si>
  <si>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</si>
  <si>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</si>
  <si>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</si>
  <si>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</si>
  <si>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</si>
  <si>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</si>
  <si>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</si>
  <si>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</si>
  <si>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</si>
  <si>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</si>
  <si>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</si>
  <si>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</si>
  <si>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</si>
  <si>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</si>
  <si>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</si>
  <si>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</si>
  <si>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</si>
  <si>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</si>
  <si>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</si>
  <si>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</si>
  <si>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</si>
  <si>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</si>
  <si>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</si>
  <si>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</si>
  <si>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</si>
  <si>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</si>
  <si>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</si>
  <si>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</si>
  <si>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</si>
  <si>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</si>
  <si>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</si>
  <si>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</si>
  <si>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</si>
  <si>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</si>
  <si>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</si>
  <si>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</si>
  <si>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</si>
  <si>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</si>
  <si>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</si>
  <si>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</si>
  <si>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</si>
  <si>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</si>
  <si>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</si>
  <si>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</si>
  <si>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</si>
  <si>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</si>
  <si>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</si>
  <si>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</si>
  <si>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</si>
  <si>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</si>
  <si>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</si>
  <si>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</si>
  <si>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</si>
  <si>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</si>
  <si>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</si>
  <si>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</si>
  <si>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</si>
  <si>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</si>
  <si>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</si>
  <si>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</si>
  <si>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</si>
  <si>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</si>
  <si>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</si>
  <si>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</si>
  <si>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</si>
  <si>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</si>
  <si>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</si>
  <si>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</si>
  <si>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</si>
  <si>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</si>
  <si>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</si>
  <si>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</si>
  <si>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</si>
  <si>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</si>
  <si>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</si>
  <si>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</si>
  <si>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</si>
  <si>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</si>
  <si>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</si>
  <si>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</si>
  <si>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</si>
  <si>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</si>
  <si>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</si>
  <si>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</si>
  <si>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</si>
  <si>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</si>
  <si>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</si>
  <si>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</si>
  <si>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</si>
  <si>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</si>
  <si>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</si>
  <si>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</si>
  <si>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</si>
  <si>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</si>
  <si>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</si>
  <si>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</si>
  <si>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</si>
  <si>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</si>
  <si>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</si>
  <si>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</si>
  <si>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</si>
  <si>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</si>
  <si>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</si>
  <si>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</si>
  <si>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</si>
  <si>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</si>
  <si>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</si>
  <si>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</si>
  <si>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</si>
  <si>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</si>
  <si>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</si>
  <si>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</si>
  <si>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</si>
  <si>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</si>
  <si>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</si>
  <si>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</si>
  <si>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</si>
  <si>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</si>
  <si>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</si>
  <si>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</si>
  <si>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</si>
  <si>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</si>
  <si>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</si>
  <si>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</si>
  <si>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</si>
  <si>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</si>
  <si>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</si>
  <si>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</si>
  <si>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</si>
  <si>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</si>
  <si>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</si>
  <si>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</si>
  <si>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</si>
  <si>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</si>
  <si>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</si>
  <si>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</si>
  <si>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</si>
  <si>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</si>
  <si>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</si>
  <si>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</si>
  <si>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</si>
  <si>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</si>
  <si>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</si>
  <si>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</si>
  <si>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</si>
  <si>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</si>
  <si>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</si>
  <si>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</si>
  <si>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</si>
  <si>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</si>
  <si>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</si>
  <si>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</si>
  <si>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</si>
  <si>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</si>
  <si>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</si>
  <si>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</si>
  <si>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</si>
  <si>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</si>
  <si>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</si>
  <si>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</si>
  <si>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</si>
  <si>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</si>
  <si>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</si>
  <si>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</si>
  <si>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</si>
  <si>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</si>
  <si>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</si>
  <si>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</si>
  <si>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</si>
  <si>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</si>
  <si>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</si>
  <si>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</si>
  <si>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</si>
  <si>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</si>
  <si>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</si>
  <si>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</si>
  <si>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</si>
  <si>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</si>
  <si>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</si>
  <si>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</si>
  <si>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</si>
  <si>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</si>
  <si>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</si>
  <si>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</si>
  <si>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</si>
  <si>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</si>
  <si>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</si>
  <si>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</si>
  <si>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</si>
  <si>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</si>
  <si>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</si>
  <si>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</si>
  <si>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</si>
  <si>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</si>
  <si>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</si>
  <si>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</si>
  <si>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</si>
  <si>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</si>
  <si>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</si>
  <si>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</si>
  <si>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</si>
  <si>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</si>
  <si>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</si>
  <si>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</si>
  <si>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</si>
  <si>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</si>
  <si>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</si>
  <si>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</si>
  <si>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</si>
  <si>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</si>
  <si>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</si>
  <si>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</si>
  <si>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</si>
  <si>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</si>
  <si>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</si>
  <si>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</si>
  <si>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</si>
  <si>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</si>
  <si>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</si>
  <si>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</si>
  <si>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</si>
  <si>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</si>
  <si>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</si>
  <si>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</si>
  <si>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</si>
  <si>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</si>
  <si>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</si>
  <si>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</si>
  <si>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</si>
  <si>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</si>
  <si>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</si>
  <si>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</si>
  <si>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</si>
  <si>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</si>
  <si>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</si>
  <si>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</si>
  <si>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</si>
  <si>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</si>
  <si>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</si>
  <si>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</si>
  <si>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</si>
  <si>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</si>
  <si>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</si>
  <si>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</si>
  <si>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</si>
  <si>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</si>
  <si>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</si>
  <si>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</si>
  <si>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</si>
  <si>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</si>
  <si>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</si>
  <si>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</si>
  <si>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</si>
  <si>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</si>
  <si>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</si>
  <si>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</si>
  <si>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</si>
  <si>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</si>
  <si>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</si>
  <si>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</si>
  <si>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</si>
  <si>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</si>
  <si>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</si>
  <si>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</si>
  <si>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</si>
  <si>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</si>
  <si>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</si>
  <si>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</si>
  <si>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</si>
  <si>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</si>
  <si>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</si>
  <si>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</si>
  <si>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</si>
  <si>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</si>
  <si>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</si>
  <si>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</si>
  <si>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</si>
  <si>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</si>
  <si>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</si>
  <si>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</si>
  <si>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</si>
  <si>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</si>
  <si>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</si>
  <si>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</si>
  <si>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</si>
  <si>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</si>
  <si>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</si>
  <si>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</si>
  <si>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</si>
  <si>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</si>
  <si>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</si>
  <si>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</si>
  <si>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</si>
  <si>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</si>
  <si>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</si>
  <si>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</si>
  <si>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</si>
  <si>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</si>
  <si>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</si>
  <si>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</si>
  <si>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</si>
  <si>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</si>
  <si>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</si>
  <si>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</si>
  <si>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</si>
  <si>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</si>
  <si>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</si>
  <si>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</si>
  <si>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</si>
  <si>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</si>
  <si>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</si>
  <si>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</si>
  <si>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</si>
  <si>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</si>
  <si>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</si>
  <si>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</si>
  <si>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</si>
  <si>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</si>
  <si>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</si>
  <si>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</si>
  <si>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</si>
  <si>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</si>
  <si>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</si>
  <si>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</si>
  <si>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</si>
  <si>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</si>
  <si>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</si>
  <si>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</si>
  <si>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</si>
  <si>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</si>
  <si>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</si>
  <si>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</si>
  <si>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</si>
  <si>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</si>
  <si>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</si>
  <si>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</si>
  <si>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</si>
  <si>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</si>
  <si>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</si>
  <si>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</si>
  <si>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</si>
  <si>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</si>
  <si>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</si>
  <si>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</si>
  <si>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</si>
  <si>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</si>
  <si>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</si>
  <si>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</si>
  <si>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</si>
  <si>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</si>
  <si>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</si>
  <si>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</si>
  <si>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</si>
  <si>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</si>
  <si>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</si>
  <si>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</si>
  <si>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</si>
  <si>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</si>
  <si>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</si>
  <si>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</si>
  <si>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</si>
  <si>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</si>
  <si>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</si>
  <si>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</si>
  <si>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</si>
  <si>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</si>
  <si>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</si>
  <si>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</si>
  <si>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</si>
  <si>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</si>
  <si>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</si>
  <si>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</si>
  <si>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</si>
  <si>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</si>
  <si>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</si>
  <si>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</si>
  <si>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</si>
  <si>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</si>
  <si>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</si>
  <si>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</si>
  <si>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</si>
  <si>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</si>
  <si>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</si>
  <si>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</si>
  <si>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</si>
  <si>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</si>
  <si>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</si>
  <si>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</si>
  <si>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</si>
  <si>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</si>
  <si>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</si>
  <si>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</si>
  <si>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</si>
  <si>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</si>
  <si>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</si>
  <si>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</si>
  <si>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</si>
  <si>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</si>
  <si>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</si>
  <si>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</si>
  <si>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</si>
  <si>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</si>
  <si>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</si>
  <si>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</si>
  <si>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</si>
  <si>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</si>
  <si>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</si>
  <si>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</si>
  <si>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</si>
  <si>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</si>
  <si>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</si>
  <si>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</si>
  <si>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</si>
  <si>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</si>
  <si>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</si>
  <si>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</si>
  <si>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</si>
  <si>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</si>
  <si>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</si>
  <si>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</si>
  <si>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</si>
  <si>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</si>
  <si>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</si>
  <si>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</si>
  <si>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</si>
  <si>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</si>
  <si>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</si>
  <si>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</si>
  <si>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</si>
  <si>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</si>
  <si>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</si>
  <si>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</si>
  <si>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</si>
  <si>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</si>
  <si>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</si>
  <si>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</si>
  <si>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</si>
  <si>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</si>
  <si>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</si>
  <si>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</si>
  <si>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</si>
  <si>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</si>
  <si>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</si>
  <si>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</si>
  <si>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</si>
  <si>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</si>
  <si>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</si>
  <si>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</si>
  <si>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</si>
  <si>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</si>
  <si>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</si>
  <si>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</si>
  <si>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</si>
  <si>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</si>
  <si>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</si>
  <si>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</si>
  <si>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</si>
  <si>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</si>
  <si>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</si>
  <si>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</si>
  <si>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</si>
  <si>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</si>
  <si>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</si>
  <si>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</si>
  <si>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</si>
  <si>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</si>
  <si>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</si>
  <si>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</si>
  <si>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</si>
  <si>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</si>
  <si>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</si>
  <si>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</si>
  <si>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</si>
  <si>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</si>
  <si>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</si>
  <si>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</si>
  <si>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</si>
  <si>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</si>
  <si>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</si>
  <si>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</si>
  <si>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</si>
  <si>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</si>
  <si>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</si>
  <si>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</si>
  <si>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</si>
  <si>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</si>
  <si>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</si>
  <si>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</si>
  <si>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</si>
  <si>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</si>
  <si>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</si>
  <si>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</si>
  <si>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</si>
  <si>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</si>
  <si>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</si>
  <si>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</si>
  <si>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</si>
  <si>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</si>
  <si>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</si>
  <si>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</si>
  <si>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</si>
  <si>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</si>
  <si>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</si>
  <si>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</si>
  <si>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</si>
  <si>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</si>
  <si>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</si>
  <si>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</si>
  <si>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</si>
  <si>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</si>
  <si>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</si>
  <si>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</si>
  <si>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</si>
  <si>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</si>
  <si>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</si>
  <si>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</si>
  <si>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</si>
  <si>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</si>
  <si>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</si>
  <si>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</si>
  <si>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</si>
  <si>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</si>
  <si>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</si>
  <si>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</si>
  <si>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</si>
  <si>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</si>
  <si>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</si>
  <si>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</si>
  <si>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</si>
  <si>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</si>
  <si>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</si>
  <si>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</si>
  <si>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</si>
  <si>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</si>
  <si>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</si>
  <si>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</si>
  <si>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</si>
  <si>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</si>
  <si>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</si>
  <si>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</si>
  <si>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</si>
  <si>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</si>
  <si>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</si>
  <si>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</si>
  <si>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</si>
  <si>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</si>
  <si>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</si>
  <si>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</si>
  <si>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</si>
  <si>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</si>
  <si>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</si>
  <si>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</si>
  <si>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</si>
  <si>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</si>
  <si>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</si>
  <si>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</si>
  <si>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</si>
  <si>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</si>
  <si>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</si>
  <si>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</si>
  <si>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</si>
  <si>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</si>
  <si>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</si>
  <si>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</si>
  <si>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</si>
  <si>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</si>
  <si>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</si>
  <si>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</si>
  <si>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</si>
  <si>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</si>
  <si>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</si>
  <si>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</si>
  <si>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</si>
  <si>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</si>
  <si>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</si>
  <si>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</si>
  <si>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</si>
  <si>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</si>
  <si>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</si>
  <si>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</si>
  <si>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</si>
  <si>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</si>
  <si>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</si>
  <si>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</si>
  <si>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</si>
  <si>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</si>
  <si>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</si>
  <si>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</si>
  <si>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</si>
  <si>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</si>
  <si>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</si>
  <si>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</si>
  <si>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</si>
  <si>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</si>
  <si>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</si>
  <si>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</si>
  <si>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</si>
  <si>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</si>
  <si>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</si>
  <si>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</si>
  <si>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</si>
  <si>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</si>
  <si>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</si>
  <si>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</si>
  <si>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</si>
  <si>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</si>
  <si>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</si>
  <si>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</si>
  <si>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</si>
  <si>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</si>
  <si>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</si>
  <si>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</si>
  <si>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</si>
  <si>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</si>
  <si>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</si>
  <si>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</si>
  <si>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</si>
  <si>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</si>
  <si>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</si>
  <si>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</si>
  <si>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</si>
  <si>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</si>
  <si>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</si>
  <si>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</si>
  <si>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</si>
  <si>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</si>
  <si>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</si>
  <si>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</si>
  <si>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</si>
  <si>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</si>
  <si>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</si>
  <si>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</si>
  <si>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</si>
  <si>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</si>
  <si>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</si>
  <si>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</si>
  <si>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</si>
  <si>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</si>
  <si>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</si>
  <si>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</si>
  <si>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</si>
  <si>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</si>
  <si>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</si>
  <si>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</si>
  <si>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</si>
  <si>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</si>
  <si>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</si>
  <si>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</si>
  <si>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</si>
  <si>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</si>
  <si>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</si>
  <si>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</si>
  <si>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</si>
  <si>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</si>
  <si>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</si>
  <si>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</si>
  <si>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</si>
  <si>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</si>
  <si>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</si>
  <si>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</si>
  <si>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</si>
  <si>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</si>
  <si>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</si>
  <si>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</si>
  <si>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</si>
  <si>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</si>
  <si>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</si>
  <si>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</si>
  <si>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</si>
  <si>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</si>
  <si>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</si>
  <si>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</si>
  <si>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</si>
  <si>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</si>
  <si>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</si>
  <si>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</si>
  <si>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</si>
  <si>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</si>
  <si>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</si>
  <si>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</si>
  <si>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</si>
  <si>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</si>
  <si>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</si>
  <si>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</si>
  <si>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</si>
  <si>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</si>
  <si>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</si>
  <si>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</si>
  <si>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</si>
  <si>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</si>
  <si>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</si>
  <si>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</si>
  <si>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</si>
  <si>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</si>
  <si>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</si>
  <si>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</si>
  <si>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</si>
  <si>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</si>
  <si>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</si>
  <si>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</si>
  <si>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</si>
  <si>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</si>
  <si>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</si>
  <si>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</si>
  <si>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</si>
  <si>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</si>
  <si>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</si>
  <si>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</si>
  <si>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</si>
  <si>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</si>
  <si>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</si>
  <si>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</si>
  <si>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</si>
  <si>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</si>
  <si>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</si>
  <si>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</si>
  <si>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</si>
  <si>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</si>
  <si>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</si>
  <si>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</si>
  <si>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</si>
  <si>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</si>
  <si>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</si>
  <si>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</si>
  <si>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</si>
  <si>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</si>
  <si>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</si>
  <si>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</si>
  <si>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</si>
  <si>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</si>
  <si>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</si>
  <si>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</si>
  <si>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</si>
  <si>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</si>
  <si>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</si>
  <si>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</si>
  <si>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</si>
  <si>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</si>
  <si>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</si>
  <si>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</si>
  <si>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</si>
  <si>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</si>
  <si>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</si>
  <si>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</si>
  <si>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</si>
  <si>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</si>
  <si>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</si>
  <si>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</si>
  <si>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</si>
  <si>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</si>
  <si>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</si>
  <si>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</si>
  <si>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</si>
  <si>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</si>
  <si>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</si>
  <si>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</si>
  <si>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</si>
  <si>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</si>
  <si>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</si>
  <si>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</si>
  <si>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</si>
  <si>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</si>
  <si>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</si>
  <si>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</si>
  <si>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</si>
  <si>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</si>
  <si>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</si>
  <si>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</si>
  <si>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</si>
  <si>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</si>
  <si>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</si>
  <si>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</si>
  <si>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</si>
  <si>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</si>
  <si>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</si>
  <si>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</si>
  <si>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</si>
  <si>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</si>
  <si>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</si>
  <si>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</si>
  <si>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</si>
  <si>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</si>
  <si>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</si>
  <si>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</si>
  <si>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</si>
  <si>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</si>
  <si>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</si>
  <si>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</si>
  <si>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</si>
  <si>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</si>
  <si>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</si>
  <si>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</si>
  <si>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</si>
  <si>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</si>
  <si>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</si>
  <si>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</si>
  <si>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</si>
  <si>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</si>
  <si>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</si>
  <si>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</si>
  <si>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</si>
  <si>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</si>
  <si>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</si>
  <si>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</si>
  <si>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</si>
  <si>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</si>
  <si>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</si>
  <si>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</si>
  <si>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</si>
  <si>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</si>
  <si>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</si>
  <si>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</si>
  <si>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</si>
  <si>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</si>
  <si>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</si>
  <si>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</si>
  <si>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</si>
  <si>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</si>
  <si>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</si>
  <si>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</si>
  <si>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</si>
  <si>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</si>
  <si>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</si>
  <si>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</si>
  <si>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</si>
  <si>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</si>
  <si>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</si>
  <si>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</si>
  <si>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</si>
  <si>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</si>
  <si>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</si>
  <si>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</si>
  <si>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</si>
  <si>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</si>
  <si>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</si>
  <si>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</si>
  <si>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</si>
  <si>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</si>
  <si>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</si>
  <si>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</si>
  <si>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</si>
  <si>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</si>
  <si>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</si>
  <si>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</si>
  <si>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</si>
  <si>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</si>
  <si>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</si>
  <si>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</si>
  <si>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</si>
  <si>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</si>
  <si>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</si>
  <si>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</si>
  <si>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</si>
  <si>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</si>
  <si>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</si>
  <si>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</si>
  <si>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</si>
  <si>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</si>
  <si>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</si>
  <si>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</si>
  <si>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</si>
  <si>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</si>
  <si>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</si>
  <si>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</si>
  <si>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</si>
  <si>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</si>
  <si>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</si>
  <si>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</si>
  <si>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</si>
  <si>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</si>
  <si>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</si>
  <si>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</si>
  <si>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</si>
  <si>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</si>
  <si>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</si>
  <si>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</si>
  <si>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</si>
  <si>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</si>
  <si>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</si>
  <si>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</si>
  <si>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</si>
  <si>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</si>
  <si>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</si>
  <si>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</si>
  <si>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</si>
  <si>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</si>
  <si>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</si>
  <si>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</si>
  <si>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</si>
  <si>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</si>
  <si>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</si>
  <si>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</si>
  <si>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</si>
  <si>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</si>
  <si>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</si>
  <si>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</si>
  <si>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</si>
  <si>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</si>
  <si>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</si>
  <si>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</si>
  <si>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</si>
  <si>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</si>
  <si>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</si>
  <si>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</si>
  <si>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</si>
  <si>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</si>
  <si>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</si>
  <si>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</si>
  <si>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</si>
  <si>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</si>
  <si>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</si>
  <si>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</si>
  <si>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</si>
  <si>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</si>
  <si>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</si>
  <si>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</si>
  <si>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</si>
  <si>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</si>
  <si>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</si>
  <si>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</si>
  <si>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</si>
  <si>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</si>
  <si>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</si>
  <si>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</si>
  <si>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</si>
  <si>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</si>
  <si>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</si>
  <si>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</si>
  <si>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</si>
  <si>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</si>
  <si>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</si>
  <si>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</si>
  <si>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</si>
  <si>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</si>
  <si>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</si>
  <si>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</si>
  <si>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</si>
  <si>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</si>
  <si>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</si>
  <si>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</si>
  <si>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</si>
  <si>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</si>
  <si>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</si>
  <si>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</si>
  <si>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</si>
  <si>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</si>
  <si>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</si>
  <si>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</si>
  <si>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</si>
  <si>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</si>
  <si>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</si>
  <si>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</si>
  <si>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</si>
  <si>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</si>
  <si>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</si>
  <si>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</si>
  <si>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</si>
  <si>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</si>
  <si>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</si>
  <si>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</si>
  <si>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</si>
  <si>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</si>
  <si>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</si>
  <si>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</si>
  <si>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</si>
  <si>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</si>
  <si>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</si>
  <si>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</si>
  <si>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</si>
  <si>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</si>
  <si>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</si>
  <si>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</si>
  <si>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</si>
  <si>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</si>
  <si>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</si>
  <si>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</si>
  <si>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</si>
  <si>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</si>
  <si>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</si>
  <si>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</si>
  <si>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</si>
  <si>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</si>
  <si>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</si>
  <si>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</si>
  <si>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</si>
  <si>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</si>
  <si>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</si>
  <si>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</si>
  <si>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</si>
  <si>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</si>
  <si>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</si>
  <si>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</si>
  <si>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</si>
  <si>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</si>
  <si>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</si>
  <si>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</si>
  <si>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</si>
  <si>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</si>
  <si>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</si>
  <si>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</si>
  <si>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</si>
  <si>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</si>
  <si>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</si>
  <si>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</si>
  <si>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</si>
  <si>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</si>
  <si>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</si>
  <si>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</si>
  <si>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</si>
  <si>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</si>
  <si>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</si>
  <si>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</si>
  <si>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</si>
  <si>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</si>
  <si>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</si>
  <si>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</si>
  <si>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</si>
  <si>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</si>
  <si>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</si>
  <si>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</si>
  <si>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</si>
  <si>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</si>
  <si>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</si>
  <si>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</si>
  <si>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</si>
  <si>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</si>
  <si>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</si>
  <si>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</si>
  <si>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</si>
  <si>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</si>
  <si>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</si>
  <si>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</si>
  <si>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</si>
  <si>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</si>
  <si>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</si>
  <si>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</si>
  <si>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</si>
  <si>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</si>
  <si>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</si>
  <si>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</si>
  <si>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</si>
  <si>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</si>
  <si>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</si>
  <si>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</si>
  <si>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</si>
  <si>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</si>
  <si>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</si>
  <si>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</si>
  <si>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</si>
  <si>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</si>
  <si>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</si>
  <si>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</si>
  <si>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</si>
  <si>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</si>
  <si>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</si>
  <si>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</si>
  <si>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</si>
  <si>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</si>
  <si>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</si>
  <si>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</si>
  <si>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</si>
  <si>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</si>
  <si>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</si>
  <si>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</si>
  <si>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</si>
  <si>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</si>
  <si>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</si>
  <si>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</si>
  <si>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</si>
  <si>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</si>
  <si>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</si>
  <si>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</si>
  <si>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</si>
  <si>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</si>
  <si>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</si>
  <si>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</si>
  <si>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</si>
  <si>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</si>
  <si>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</si>
  <si>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</si>
  <si>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</si>
  <si>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</si>
  <si>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</si>
  <si>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</si>
  <si>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</si>
  <si>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</si>
  <si>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</si>
  <si>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</si>
  <si>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</si>
  <si>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</si>
  <si>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</si>
  <si>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</si>
  <si>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</si>
  <si>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</si>
  <si>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</si>
  <si>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</si>
  <si>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</si>
  <si>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</si>
  <si>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</si>
  <si>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</si>
  <si>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</si>
  <si>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</si>
  <si>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</si>
  <si>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</si>
  <si>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</si>
  <si>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</si>
  <si>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</si>
  <si>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</si>
  <si>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</si>
  <si>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</si>
  <si>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</si>
  <si>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</si>
  <si>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</si>
  <si>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</si>
  <si>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</si>
  <si>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</si>
  <si>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</si>
  <si>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</si>
  <si>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</si>
  <si>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</si>
  <si>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</si>
  <si>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</si>
  <si>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</si>
  <si>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</si>
  <si>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</si>
  <si>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</si>
  <si>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</si>
  <si>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</si>
  <si>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</si>
  <si>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</si>
  <si>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</si>
  <si>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</si>
  <si>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</si>
  <si>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</si>
  <si>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</si>
  <si>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</si>
  <si>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</si>
  <si>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</si>
  <si>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</si>
  <si>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</si>
  <si>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</si>
  <si>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</si>
  <si>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</si>
  <si>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</si>
  <si>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</si>
  <si>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</si>
  <si>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</si>
  <si>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</si>
  <si>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</si>
  <si>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</si>
  <si>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</si>
  <si>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</si>
  <si>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</si>
  <si>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</si>
  <si>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</si>
  <si>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</si>
  <si>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</si>
  <si>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</si>
  <si>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</si>
  <si>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</si>
  <si>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</si>
  <si>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</si>
  <si>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</si>
  <si>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</si>
  <si>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</si>
  <si>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</si>
  <si>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</si>
  <si>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</si>
  <si>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</si>
  <si>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</si>
  <si>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</si>
  <si>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</si>
  <si>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</si>
  <si>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</si>
  <si>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</si>
  <si>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</si>
  <si>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</si>
  <si>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</si>
  <si>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</si>
  <si>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</si>
  <si>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</si>
  <si>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</si>
  <si>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</si>
  <si>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</si>
  <si>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</si>
  <si>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</si>
  <si>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</si>
  <si>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</si>
  <si>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</si>
  <si>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</si>
  <si>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</si>
  <si>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</si>
  <si>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</si>
  <si>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</si>
  <si>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</si>
  <si>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</si>
  <si>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</si>
  <si>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</si>
  <si>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</si>
  <si>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</si>
  <si>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</si>
  <si>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</si>
  <si>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</si>
  <si>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</si>
  <si>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</si>
  <si>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</si>
  <si>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</si>
  <si>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</si>
  <si>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</si>
  <si>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</si>
  <si>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</si>
  <si>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</si>
  <si>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</si>
  <si>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</si>
  <si>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</si>
  <si>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</si>
  <si>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</si>
  <si>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</si>
  <si>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</si>
  <si>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</si>
  <si>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</si>
  <si>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</si>
  <si>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</si>
  <si>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</si>
  <si>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</si>
  <si>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</si>
  <si>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</si>
  <si>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</si>
  <si>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</si>
  <si>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</si>
  <si>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</si>
  <si>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</si>
  <si>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</si>
  <si>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</si>
  <si>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</si>
  <si>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</si>
  <si>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</si>
  <si>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</si>
  <si>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</si>
  <si>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</si>
  <si>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</si>
  <si>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</si>
  <si>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</si>
  <si>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</si>
  <si>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</si>
  <si>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</si>
  <si>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</si>
  <si>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</si>
  <si>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</si>
  <si>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</si>
  <si>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</si>
  <si>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</si>
  <si>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</si>
  <si>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</si>
  <si>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</si>
  <si>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</si>
  <si>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</si>
  <si>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</si>
  <si>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</si>
  <si>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</si>
  <si>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</si>
  <si>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</si>
  <si>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</si>
  <si>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</si>
  <si>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</si>
  <si>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</si>
  <si>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</si>
  <si>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</si>
  <si>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</si>
  <si>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</si>
  <si>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</si>
  <si>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</si>
  <si>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</si>
  <si>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</si>
  <si>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</si>
  <si>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</si>
  <si>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</si>
  <si>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</si>
  <si>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</si>
  <si>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</si>
  <si>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</si>
  <si>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</si>
  <si>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</si>
  <si>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</si>
  <si>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</si>
  <si>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</si>
  <si>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</si>
  <si>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</si>
  <si>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</si>
  <si>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</si>
  <si>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</si>
  <si>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</si>
  <si>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</si>
  <si>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</si>
  <si>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</si>
  <si>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</si>
  <si>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</si>
  <si>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</si>
  <si>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</si>
  <si>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</si>
  <si>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</si>
  <si>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</si>
  <si>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</si>
  <si>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</si>
  <si>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</si>
  <si>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</si>
  <si>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</si>
  <si>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</si>
  <si>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</si>
  <si>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</si>
  <si>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</si>
  <si>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</si>
  <si>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</si>
  <si>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</si>
  <si>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</si>
  <si>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</si>
  <si>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</si>
  <si>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</si>
  <si>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</si>
  <si>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</si>
  <si>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</si>
  <si>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</si>
  <si>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</si>
  <si>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</si>
  <si>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</si>
  <si>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</si>
  <si>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</si>
  <si>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</si>
  <si>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</si>
  <si>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</si>
  <si>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</si>
  <si>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</si>
  <si>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</si>
  <si>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</si>
  <si>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</si>
  <si>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</si>
  <si>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</si>
  <si>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</si>
  <si>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</si>
  <si>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</si>
  <si>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</si>
  <si>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</si>
  <si>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</si>
  <si>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</si>
  <si>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</si>
  <si>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</si>
  <si>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</si>
  <si>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</si>
  <si>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</si>
  <si>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</si>
  <si>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</si>
  <si>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</si>
  <si>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</si>
  <si>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</si>
  <si>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</si>
  <si>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</si>
  <si>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</si>
  <si>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</si>
  <si>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</si>
  <si>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</si>
  <si>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</si>
  <si>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</si>
  <si>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</si>
  <si>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</si>
  <si>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</si>
  <si>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</si>
  <si>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</si>
  <si>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</si>
  <si>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</si>
  <si>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</si>
  <si>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</si>
  <si>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</si>
  <si>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</si>
  <si>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</si>
  <si>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</si>
  <si>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</si>
  <si>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</si>
  <si>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</si>
  <si>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</si>
  <si>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</si>
  <si>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</si>
  <si>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</si>
  <si>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</si>
  <si>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</si>
  <si>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</si>
  <si>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</si>
  <si>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</si>
  <si>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</si>
  <si>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</si>
  <si>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</si>
  <si>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</si>
  <si>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</si>
  <si>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</si>
  <si>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</si>
  <si>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</si>
  <si>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</si>
  <si>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</si>
  <si>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</si>
  <si>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</si>
  <si>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</si>
  <si>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</si>
  <si>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</si>
  <si>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</si>
  <si>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</si>
  <si>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</si>
  <si>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</si>
  <si>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</si>
  <si>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</si>
  <si>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</si>
  <si>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</si>
  <si>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</si>
  <si>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</si>
  <si>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</si>
  <si>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</si>
  <si>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</si>
  <si>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</si>
  <si>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</si>
  <si>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</si>
  <si>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</si>
  <si>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</si>
  <si>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</si>
  <si>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</si>
  <si>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</si>
  <si>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</si>
  <si>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</si>
  <si>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</si>
  <si>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</si>
  <si>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</si>
  <si>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</si>
  <si>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</si>
  <si>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</si>
  <si>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</si>
  <si>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</si>
  <si>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</si>
  <si>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</si>
  <si>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</si>
  <si>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</si>
  <si>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</si>
  <si>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</si>
  <si>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</si>
  <si>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</si>
  <si>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</si>
  <si>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</si>
  <si>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</si>
  <si>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</si>
  <si>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</si>
  <si>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</si>
  <si>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</si>
  <si>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</si>
  <si>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</si>
  <si>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</si>
  <si>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</si>
  <si>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</si>
  <si>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</si>
  <si>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</si>
  <si>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</si>
  <si>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</si>
  <si>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</si>
  <si>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</si>
  <si>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</si>
  <si>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</si>
  <si>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</si>
  <si>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</si>
  <si>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</si>
  <si>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</si>
  <si>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</si>
  <si>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</si>
  <si>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</si>
  <si>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</si>
  <si>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</si>
  <si>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</si>
  <si>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</si>
  <si>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</si>
  <si>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</si>
  <si>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</si>
  <si>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</si>
  <si>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</si>
  <si>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</si>
  <si>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</si>
  <si>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</si>
  <si>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</si>
  <si>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</si>
  <si>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</si>
  <si>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</si>
  <si>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</si>
  <si>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</si>
  <si>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</si>
  <si>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</si>
  <si>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</si>
  <si>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</si>
  <si>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</si>
  <si>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</si>
  <si>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</si>
  <si>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</si>
  <si>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</si>
  <si>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</si>
  <si>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</si>
  <si>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</si>
  <si>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</si>
  <si>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</si>
  <si>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</si>
  <si>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</si>
  <si>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</si>
  <si>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</si>
  <si>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</si>
  <si>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</si>
  <si>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</si>
  <si>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</si>
  <si>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</si>
  <si>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</si>
  <si>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</si>
  <si>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</si>
  <si>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</si>
  <si>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</si>
  <si>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</si>
  <si>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</si>
  <si>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</si>
  <si>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</si>
  <si>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</si>
  <si>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</si>
  <si>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</si>
  <si>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</si>
  <si>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</si>
  <si>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</si>
  <si>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</si>
  <si>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</si>
  <si>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</si>
  <si>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</si>
  <si>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</si>
  <si>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</si>
  <si>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</si>
  <si>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</si>
  <si>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</si>
  <si>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</si>
  <si>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</si>
  <si>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</si>
  <si>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</si>
  <si>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</si>
  <si>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</si>
  <si>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</si>
  <si>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</si>
  <si>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</si>
  <si>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</si>
  <si>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</si>
  <si>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</si>
  <si>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</si>
  <si>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</si>
  <si>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</si>
  <si>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</si>
  <si>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</si>
  <si>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</si>
  <si>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</si>
  <si>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</si>
  <si>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</si>
  <si>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</si>
  <si>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</si>
  <si>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</si>
  <si>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</si>
  <si>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</si>
  <si>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</si>
  <si>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</si>
  <si>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</si>
  <si>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</si>
  <si>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</si>
  <si>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</si>
  <si>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</si>
  <si>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</si>
  <si>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</si>
  <si>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</si>
  <si>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</si>
  <si>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</si>
  <si>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</si>
  <si>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</si>
  <si>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</si>
  <si>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</si>
  <si>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</si>
  <si>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</si>
  <si>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</si>
  <si>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</si>
  <si>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</si>
  <si>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</si>
  <si>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</si>
  <si>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</si>
  <si>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</si>
  <si>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</si>
  <si>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</si>
  <si>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</si>
  <si>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</si>
  <si>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</si>
  <si>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</si>
  <si>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</si>
  <si>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</si>
  <si>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</si>
  <si>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</si>
  <si>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</si>
  <si>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</si>
  <si>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</si>
  <si>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</si>
  <si>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</si>
  <si>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</si>
  <si>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</si>
  <si>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</si>
  <si>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</si>
  <si>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</si>
  <si>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</si>
  <si>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</si>
  <si>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</si>
  <si>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</si>
  <si>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</si>
  <si>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</si>
  <si>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</si>
  <si>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</si>
  <si>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</si>
  <si>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</si>
  <si>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</si>
  <si>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</si>
  <si>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</si>
  <si>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</si>
  <si>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</si>
  <si>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</si>
  <si>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</si>
  <si>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</si>
  <si>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</si>
  <si>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</si>
  <si>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</si>
  <si>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</si>
  <si>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</si>
  <si>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</si>
  <si>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</si>
  <si>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</si>
  <si>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</si>
  <si>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</si>
  <si>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</si>
  <si>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</si>
  <si>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</si>
  <si>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</si>
  <si>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</si>
  <si>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</si>
  <si>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</si>
  <si>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</si>
  <si>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</si>
  <si>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</si>
  <si>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</si>
  <si>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</si>
  <si>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</si>
  <si>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</si>
  <si>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</si>
  <si>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</si>
  <si>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</si>
  <si>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</si>
  <si>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</si>
  <si>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</si>
  <si>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</si>
  <si>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</si>
  <si>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</si>
  <si>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</si>
  <si>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</si>
  <si>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</si>
  <si>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</si>
  <si>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</si>
  <si>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</si>
  <si>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</si>
  <si>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</si>
  <si>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</si>
  <si>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</si>
  <si>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</si>
  <si>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</si>
  <si>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</si>
  <si>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</si>
  <si>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</si>
  <si>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</si>
  <si>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</si>
  <si>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</si>
  <si>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</si>
  <si>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</si>
  <si>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</si>
  <si>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</si>
  <si>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</si>
  <si>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</si>
  <si>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</si>
  <si>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</si>
  <si>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</si>
  <si>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</si>
  <si>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</si>
  <si>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</si>
  <si>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</si>
  <si>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</si>
  <si>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</si>
  <si>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</si>
  <si>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</si>
  <si>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</si>
  <si>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</si>
  <si>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</si>
  <si>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</si>
  <si>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</si>
  <si>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</si>
  <si>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</si>
  <si>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</si>
  <si>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</si>
  <si>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</si>
  <si>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</si>
  <si>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</si>
  <si>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</si>
  <si>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</si>
  <si>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</si>
  <si>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</si>
  <si>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</si>
  <si>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</si>
  <si>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</si>
  <si>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</si>
  <si>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</si>
  <si>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</si>
  <si>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</si>
  <si>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</si>
  <si>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</si>
  <si>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</si>
  <si>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</si>
  <si>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</si>
  <si>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</si>
  <si>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</si>
  <si>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</si>
  <si>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</si>
  <si>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</si>
  <si>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</si>
  <si>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</si>
  <si>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</si>
  <si>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</si>
  <si>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</si>
  <si>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</si>
  <si>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</si>
  <si>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</si>
  <si>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</si>
  <si>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</si>
  <si>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</si>
  <si>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</si>
  <si>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</si>
  <si>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</si>
  <si>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</si>
  <si>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</si>
  <si>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</si>
  <si>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</si>
  <si>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</si>
  <si>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</si>
  <si>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</si>
  <si>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</si>
  <si>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</si>
  <si>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</si>
  <si>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</si>
  <si>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</si>
  <si>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</si>
  <si>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</si>
  <si>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</si>
  <si>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</si>
  <si>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</si>
  <si>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</si>
  <si>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</si>
  <si>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</si>
  <si>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</si>
  <si>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</si>
  <si>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</si>
  <si>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</si>
  <si>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</si>
  <si>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</si>
  <si>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</si>
  <si>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</si>
  <si>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</si>
  <si>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</si>
  <si>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</si>
  <si>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</si>
  <si>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</si>
  <si>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</si>
  <si>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</si>
  <si>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</si>
  <si>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</si>
  <si>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</si>
  <si>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</si>
  <si>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</si>
  <si>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</si>
  <si>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</si>
  <si>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</si>
  <si>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</si>
  <si>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</si>
  <si>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</si>
  <si>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</si>
  <si>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</si>
  <si>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</si>
  <si>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</si>
  <si>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</si>
  <si>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</si>
  <si>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</si>
  <si>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</si>
  <si>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</si>
  <si>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</si>
  <si>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</si>
  <si>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</si>
  <si>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</si>
  <si>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</si>
  <si>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</si>
  <si>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</si>
  <si>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</si>
  <si>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</si>
  <si>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</si>
  <si>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</si>
  <si>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</si>
  <si>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</si>
  <si>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</si>
  <si>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</si>
  <si>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</si>
  <si>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</si>
  <si>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</si>
  <si>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</si>
  <si>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</si>
  <si>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</si>
  <si>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</si>
  <si>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</si>
  <si>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</si>
  <si>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</si>
  <si>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</si>
  <si>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</si>
  <si>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</si>
  <si>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</si>
  <si>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</si>
  <si>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</si>
  <si>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</si>
  <si>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</si>
  <si>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</si>
  <si>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</si>
  <si>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</si>
  <si>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</si>
  <si>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</si>
  <si>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</si>
  <si>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</si>
  <si>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</si>
  <si>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</si>
  <si>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</si>
  <si>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</si>
  <si>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</si>
  <si>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</si>
  <si>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</si>
  <si>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</si>
  <si>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</si>
  <si>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</si>
  <si>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</si>
  <si>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</si>
  <si>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</si>
  <si>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</si>
  <si>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</si>
  <si>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</si>
  <si>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</si>
  <si>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</si>
  <si>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</si>
  <si>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</si>
  <si>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</si>
  <si>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</si>
  <si>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</si>
  <si>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</si>
  <si>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</si>
  <si>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</si>
  <si>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</si>
  <si>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</si>
  <si>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</si>
  <si>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</si>
  <si>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</si>
  <si>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</si>
  <si>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</si>
  <si>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</si>
  <si>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</si>
  <si>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</si>
  <si>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</si>
  <si>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</si>
  <si>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</si>
  <si>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</si>
  <si>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</si>
  <si>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</si>
  <si>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</si>
  <si>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</si>
  <si>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</si>
  <si>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</si>
  <si>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</si>
  <si>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</si>
  <si>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</si>
  <si>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</si>
  <si>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</si>
  <si>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</si>
  <si>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</si>
  <si>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</si>
  <si>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</si>
  <si>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</si>
  <si>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</si>
  <si>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</si>
  <si>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</si>
  <si>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</si>
  <si>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</si>
  <si>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</si>
  <si>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</si>
  <si>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</si>
  <si>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</si>
  <si>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</si>
  <si>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</si>
  <si>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</si>
  <si>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</si>
  <si>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</si>
  <si>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</si>
  <si>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</si>
  <si>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</si>
  <si>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</si>
  <si>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</si>
  <si>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</si>
  <si>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</si>
  <si>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</si>
  <si>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</si>
  <si>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</si>
  <si>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</si>
  <si>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</si>
  <si>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</si>
  <si>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</si>
  <si>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</si>
  <si>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</si>
  <si>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</si>
  <si>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</si>
  <si>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</si>
  <si>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</si>
  <si>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</si>
  <si>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</si>
  <si>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</si>
  <si>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</si>
  <si>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</si>
  <si>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</si>
  <si>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</si>
  <si>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</si>
  <si>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</si>
  <si>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</si>
  <si>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</si>
  <si>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</si>
  <si>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</si>
  <si>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</si>
  <si>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</si>
  <si>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</si>
  <si>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</si>
  <si>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</si>
  <si>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</si>
  <si>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</si>
  <si>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</si>
  <si>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</si>
  <si>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</si>
  <si>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</si>
  <si>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</si>
  <si>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</si>
  <si>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</si>
  <si>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</si>
  <si>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</si>
  <si>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</si>
  <si>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</si>
  <si>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</si>
  <si>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</si>
  <si>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</si>
  <si>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</si>
  <si>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</si>
  <si>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</si>
  <si>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</si>
  <si>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</si>
  <si>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</si>
  <si>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</si>
  <si>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</si>
  <si>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</si>
  <si>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</si>
  <si>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</si>
  <si>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</si>
  <si>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</si>
  <si>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</si>
  <si>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</si>
  <si>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</si>
  <si>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</si>
  <si>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</si>
  <si>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</si>
  <si>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</si>
  <si>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</si>
  <si>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</si>
  <si>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</si>
  <si>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</si>
  <si>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</si>
  <si>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</si>
  <si>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</si>
  <si>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</si>
  <si>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</si>
  <si>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</si>
  <si>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</si>
  <si>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</si>
  <si>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</si>
  <si>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</si>
  <si>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</si>
  <si>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</si>
  <si>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</si>
  <si>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</si>
  <si>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</si>
  <si>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</si>
  <si>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</si>
  <si>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</si>
  <si>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</si>
  <si>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</si>
  <si>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</si>
  <si>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</si>
  <si>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</si>
  <si>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</si>
  <si>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</si>
  <si>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</si>
  <si>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</si>
  <si>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</si>
  <si>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</si>
  <si>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</si>
  <si>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</si>
  <si>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</si>
  <si>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</si>
  <si>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</si>
  <si>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</si>
  <si>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</si>
  <si>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</si>
  <si>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</si>
  <si>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</si>
  <si>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</si>
  <si>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</si>
  <si>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</si>
  <si>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</si>
  <si>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</si>
  <si>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</si>
  <si>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</si>
  <si>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</si>
  <si>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</si>
  <si>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</si>
  <si>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</si>
  <si>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</si>
  <si>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</si>
  <si>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</si>
  <si>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</si>
  <si>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</si>
  <si>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</si>
  <si>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</si>
  <si>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</si>
  <si>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</si>
  <si>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</si>
  <si>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</si>
  <si>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</si>
  <si>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</si>
  <si>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</si>
  <si>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</si>
  <si>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</si>
  <si>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</si>
  <si>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</si>
  <si>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</si>
  <si>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</si>
  <si>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</si>
  <si>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</si>
  <si>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</si>
  <si>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</si>
  <si>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</si>
  <si>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</si>
  <si>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</si>
  <si>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</si>
  <si>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</si>
  <si>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</si>
  <si>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</si>
  <si>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</si>
  <si>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</si>
  <si>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</si>
  <si>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</si>
  <si>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</si>
  <si>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</si>
  <si>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</si>
  <si>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</si>
  <si>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</si>
  <si>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</si>
  <si>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</si>
  <si>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</si>
  <si>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</si>
  <si>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</si>
  <si>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</si>
  <si>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</si>
  <si>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</si>
  <si>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</si>
  <si>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</si>
  <si>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</si>
  <si>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</si>
  <si>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</si>
  <si>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</si>
  <si>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</si>
  <si>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</si>
  <si>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</si>
  <si>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</si>
  <si>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</si>
  <si>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</si>
  <si>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</si>
  <si>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</si>
  <si>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</si>
  <si>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</si>
  <si>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</si>
  <si>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</si>
  <si>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</si>
  <si>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</si>
  <si>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</si>
  <si>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</si>
  <si>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</si>
  <si>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</si>
  <si>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</si>
  <si>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</si>
  <si>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</si>
  <si>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</si>
  <si>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</si>
  <si>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</si>
  <si>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</si>
  <si>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</si>
  <si>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</si>
  <si>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</si>
  <si>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</si>
  <si>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</si>
  <si>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</si>
  <si>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</si>
  <si>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</si>
  <si>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</si>
  <si>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</si>
  <si>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</si>
  <si>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</si>
  <si>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</si>
  <si>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</si>
  <si>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</si>
  <si>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</si>
  <si>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</si>
  <si>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</si>
  <si>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</si>
  <si>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</si>
  <si>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</si>
  <si>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</si>
  <si>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</si>
  <si>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</si>
  <si>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</si>
  <si>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</si>
  <si>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</si>
  <si>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</si>
  <si>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</si>
  <si>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</si>
  <si>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</si>
  <si>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</si>
  <si>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</si>
  <si>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</si>
  <si>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</si>
  <si>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</si>
  <si>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</si>
  <si>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</si>
  <si>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</si>
  <si>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</si>
  <si>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</si>
  <si>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</si>
  <si>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</si>
  <si>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</si>
  <si>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</si>
  <si>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</si>
  <si>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</si>
  <si>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</si>
  <si>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</si>
  <si>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</si>
  <si>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</si>
  <si>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</si>
  <si>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</si>
  <si>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</si>
  <si>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</si>
  <si>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</si>
  <si>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</si>
  <si>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</si>
  <si>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</si>
  <si>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</si>
  <si>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</si>
  <si>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</si>
  <si>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</si>
  <si>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</si>
  <si>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</si>
  <si>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</si>
  <si>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</si>
  <si>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</si>
  <si>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</si>
  <si>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</si>
  <si>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</si>
  <si>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</si>
  <si>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</si>
  <si>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</si>
  <si>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</si>
  <si>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</si>
  <si>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</si>
  <si>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</si>
  <si>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</si>
  <si>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</si>
  <si>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</si>
  <si>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</si>
  <si>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</si>
  <si>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</si>
  <si>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</si>
  <si>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</si>
  <si>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</si>
  <si>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</si>
  <si>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</si>
  <si>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</si>
  <si>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</si>
  <si>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</si>
  <si>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</si>
  <si>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</si>
  <si>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</si>
  <si>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</si>
  <si>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</si>
  <si>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</si>
  <si>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</si>
  <si>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</si>
  <si>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</si>
  <si>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</si>
  <si>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</si>
  <si>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</si>
  <si>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</si>
  <si>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</si>
  <si>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</si>
  <si>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</si>
  <si>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</si>
  <si>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</si>
  <si>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</si>
  <si>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</si>
  <si>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</si>
  <si>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</si>
  <si>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</si>
  <si>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</si>
  <si>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</si>
  <si>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</si>
  <si>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</si>
  <si>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</si>
  <si>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</si>
  <si>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</si>
  <si>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</si>
  <si>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</si>
  <si>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</si>
  <si>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</si>
  <si>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</si>
  <si>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</si>
  <si>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</si>
  <si>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</si>
  <si>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</si>
  <si>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</si>
  <si>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</si>
  <si>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</si>
  <si>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</si>
  <si>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</si>
  <si>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</si>
  <si>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</si>
  <si>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</si>
  <si>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</si>
  <si>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</si>
  <si>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</si>
  <si>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</si>
  <si>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</si>
  <si>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</si>
  <si>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</si>
  <si>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</si>
  <si>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</si>
  <si>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</si>
  <si>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</si>
  <si>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</si>
  <si>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</si>
  <si>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</si>
  <si>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</si>
  <si>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</si>
  <si>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</si>
  <si>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</si>
  <si>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</si>
  <si>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</si>
  <si>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</si>
  <si>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</si>
  <si>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</si>
  <si>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</si>
  <si>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</si>
  <si>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</si>
  <si>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</si>
  <si>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</si>
  <si>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</si>
  <si>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</si>
  <si>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</si>
  <si>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</si>
  <si>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</si>
  <si>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</si>
  <si>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</si>
  <si>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</si>
  <si>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</si>
  <si>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</si>
  <si>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</si>
  <si>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</si>
  <si>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</si>
  <si>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</si>
  <si>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</si>
  <si>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</si>
  <si>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</si>
  <si>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</si>
  <si>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</si>
  <si>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</si>
  <si>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</si>
  <si>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</si>
  <si>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</si>
  <si>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</si>
  <si>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</si>
  <si>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</si>
  <si>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</si>
  <si>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</si>
  <si>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</si>
  <si>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</si>
  <si>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</si>
  <si>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</si>
  <si>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</si>
  <si>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</si>
  <si>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</si>
  <si>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</si>
  <si>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</si>
  <si>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</si>
  <si>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</si>
  <si>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</si>
  <si>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</si>
  <si>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</si>
  <si>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</si>
  <si>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</si>
  <si>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</si>
  <si>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</si>
  <si>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</si>
  <si>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</si>
  <si>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</si>
  <si>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</si>
  <si>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</si>
  <si>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</si>
  <si>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</si>
  <si>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</si>
  <si>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</si>
  <si>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</si>
  <si>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</si>
  <si>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</si>
  <si>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</si>
  <si>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</si>
  <si>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</si>
  <si>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</si>
  <si>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</si>
  <si>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</si>
  <si>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</si>
  <si>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</si>
  <si>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</si>
  <si>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</si>
  <si>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</si>
  <si>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</si>
  <si>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</si>
  <si>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</si>
  <si>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</si>
  <si>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</si>
  <si>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</si>
  <si>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</si>
  <si>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</si>
  <si>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</si>
  <si>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</si>
  <si>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</si>
  <si>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</si>
  <si>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</si>
  <si>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</si>
  <si>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</si>
  <si>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</si>
  <si>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</si>
  <si>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</si>
  <si>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</si>
  <si>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</si>
  <si>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</si>
  <si>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</si>
  <si>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</si>
  <si>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</si>
  <si>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</si>
  <si>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</si>
  <si>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</si>
  <si>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</si>
  <si>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</si>
  <si>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</si>
  <si>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</si>
  <si>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</si>
  <si>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</si>
  <si>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</si>
  <si>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</si>
  <si>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</si>
  <si>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</si>
  <si>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</si>
  <si>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</si>
  <si>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</si>
  <si>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</si>
  <si>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</si>
  <si>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</si>
  <si>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</si>
  <si>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</si>
  <si>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</si>
  <si>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</si>
  <si>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</si>
  <si>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</si>
  <si>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</si>
  <si>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</si>
  <si>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</si>
  <si>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</si>
  <si>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</si>
  <si>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</si>
  <si>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</si>
  <si>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</si>
  <si>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</si>
  <si>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</si>
  <si>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</si>
  <si>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</si>
  <si>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</si>
  <si>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</si>
  <si>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</si>
  <si>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</si>
  <si>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</si>
  <si>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</si>
  <si>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</si>
  <si>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</si>
  <si>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</si>
  <si>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</si>
  <si>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</si>
  <si>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</si>
  <si>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</si>
  <si>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</si>
  <si>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</si>
  <si>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</si>
  <si>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</si>
  <si>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</si>
  <si>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</si>
  <si>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</si>
  <si>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</si>
  <si>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</si>
  <si>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</si>
  <si>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</si>
  <si>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</si>
  <si>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</si>
  <si>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</si>
  <si>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</si>
  <si>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</si>
  <si>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</si>
  <si>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</si>
  <si>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</si>
  <si>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</si>
  <si>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</si>
  <si>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</si>
  <si>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</si>
  <si>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</si>
  <si>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</si>
  <si>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</si>
  <si>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</si>
  <si>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</si>
  <si>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</si>
  <si>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</si>
  <si>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</si>
  <si>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</si>
  <si>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</si>
  <si>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</si>
  <si>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</si>
  <si>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</si>
  <si>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</si>
  <si>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</si>
  <si>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</si>
  <si>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</si>
  <si>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</si>
  <si>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</si>
  <si>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</si>
  <si>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</si>
  <si>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</si>
  <si>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</si>
  <si>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</si>
  <si>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</si>
  <si>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</si>
  <si>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</si>
  <si>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</si>
  <si>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</si>
  <si>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</si>
  <si>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</si>
  <si>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</si>
  <si>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</si>
  <si>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</si>
  <si>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</si>
  <si>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</si>
  <si>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</si>
  <si>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</si>
  <si>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</si>
  <si>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</si>
  <si>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</si>
  <si>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</si>
  <si>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</si>
  <si>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</si>
  <si>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</si>
  <si>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</si>
  <si>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</si>
  <si>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</si>
  <si>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</si>
  <si>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</si>
  <si>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</si>
  <si>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</si>
  <si>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</si>
  <si>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</si>
  <si>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</si>
  <si>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</si>
  <si>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</si>
  <si>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</si>
  <si>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</si>
  <si>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</si>
  <si>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</si>
  <si>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</si>
  <si>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</si>
  <si>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</si>
  <si>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</si>
  <si>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</si>
  <si>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</si>
  <si>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</si>
  <si>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</si>
  <si>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</si>
  <si>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</si>
  <si>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</si>
  <si>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</si>
  <si>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</si>
  <si>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</si>
  <si>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</si>
  <si>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</si>
  <si>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</si>
  <si>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</si>
  <si>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</si>
  <si>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</si>
  <si>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</si>
  <si>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</si>
  <si>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</si>
  <si>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</si>
  <si>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</si>
  <si>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</si>
  <si>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</si>
  <si>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</si>
  <si>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</si>
  <si>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</si>
  <si>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</si>
  <si>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</si>
  <si>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</si>
  <si>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</si>
  <si>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</si>
  <si>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</si>
  <si>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</si>
  <si>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</si>
  <si>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</si>
  <si>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</si>
  <si>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</si>
  <si>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</si>
  <si>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</si>
  <si>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</si>
  <si>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</si>
  <si>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</si>
  <si>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</si>
  <si>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</si>
  <si>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</si>
  <si>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</si>
  <si>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</si>
  <si>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</si>
  <si>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</si>
  <si>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</si>
  <si>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</si>
  <si>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</si>
  <si>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</si>
  <si>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</si>
  <si>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</si>
  <si>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</si>
  <si>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</si>
  <si>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</si>
  <si>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</si>
  <si>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</si>
  <si>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</si>
  <si>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</si>
  <si>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</si>
  <si>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</si>
  <si>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</si>
  <si>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</si>
  <si>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</si>
  <si>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</si>
  <si>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</si>
  <si>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</si>
  <si>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</si>
  <si>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</si>
  <si>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</si>
  <si>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</si>
  <si>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</si>
  <si>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</si>
  <si>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</si>
  <si>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</si>
  <si>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</si>
  <si>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</si>
  <si>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</si>
  <si>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</si>
  <si>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</si>
  <si>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</si>
  <si>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</si>
  <si>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</si>
  <si>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</si>
  <si>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</si>
  <si>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</si>
  <si>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</si>
  <si>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</si>
  <si>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</si>
  <si>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</si>
  <si>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</si>
  <si>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</si>
  <si>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</si>
  <si>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</si>
  <si>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</si>
  <si>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</si>
  <si>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</si>
  <si>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</si>
  <si>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</si>
  <si>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</si>
  <si>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</si>
  <si>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</si>
  <si>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</si>
  <si>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</si>
  <si>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</si>
  <si>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</si>
  <si>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</si>
  <si>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</si>
  <si>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</si>
  <si>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</si>
  <si>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</si>
  <si>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</si>
  <si>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</si>
  <si>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</si>
  <si>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</si>
  <si>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</si>
  <si>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</si>
  <si>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</si>
  <si>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</si>
  <si>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</si>
  <si>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</si>
  <si>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</si>
  <si>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</si>
  <si>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</si>
  <si>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</si>
  <si>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</si>
  <si>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</si>
  <si>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</si>
  <si>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</si>
  <si>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</si>
  <si>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</si>
  <si>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</si>
  <si>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</si>
  <si>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</si>
  <si>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</si>
  <si>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</si>
  <si>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</si>
  <si>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</si>
  <si>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</si>
  <si>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</si>
  <si>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</si>
  <si>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</si>
  <si>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</si>
  <si>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</si>
  <si>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</si>
  <si>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</si>
  <si>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</si>
  <si>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</si>
  <si>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</si>
  <si>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</si>
  <si>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</si>
  <si>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</si>
  <si>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</si>
  <si>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</si>
  <si>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</si>
  <si>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</si>
  <si>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</si>
  <si>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</si>
  <si>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</si>
  <si>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</si>
  <si>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</si>
  <si>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</si>
  <si>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</si>
  <si>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</si>
  <si>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</si>
  <si>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</si>
  <si>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</si>
  <si>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</si>
  <si>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</si>
  <si>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</si>
  <si>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</si>
  <si>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</si>
  <si>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</si>
  <si>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</si>
  <si>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</si>
  <si>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</si>
  <si>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</si>
  <si>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</si>
  <si>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</si>
  <si>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</si>
  <si>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</si>
  <si>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</si>
  <si>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</si>
  <si>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</si>
  <si>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</si>
  <si>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</si>
  <si>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</si>
  <si>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</si>
  <si>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</si>
  <si>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</si>
  <si>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</si>
  <si>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</si>
  <si>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</si>
  <si>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</si>
  <si>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</si>
  <si>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</si>
  <si>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</si>
  <si>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</si>
  <si>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</si>
  <si>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</si>
  <si>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</si>
  <si>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</si>
  <si>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</si>
  <si>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</si>
  <si>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</si>
  <si>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</si>
  <si>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</si>
  <si>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</si>
  <si>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</si>
  <si>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</si>
  <si>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</si>
  <si>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</si>
  <si>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</si>
  <si>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</si>
  <si>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</si>
  <si>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</si>
  <si>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</si>
  <si>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</si>
  <si>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</si>
  <si>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</si>
  <si>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</si>
  <si>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</si>
  <si>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</si>
  <si>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</si>
  <si>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</si>
  <si>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</si>
  <si>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</si>
  <si>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</si>
  <si>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</si>
  <si>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</si>
  <si>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</si>
  <si>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</si>
  <si>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</si>
  <si>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</si>
  <si>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</si>
  <si>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</si>
  <si>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</si>
  <si>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</si>
  <si>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</si>
  <si>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</si>
  <si>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</si>
  <si>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</si>
  <si>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</si>
  <si>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</si>
  <si>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</si>
  <si>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</si>
  <si>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</si>
  <si>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</si>
  <si>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</si>
  <si>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</si>
  <si>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</si>
  <si>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</si>
  <si>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</si>
  <si>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</si>
  <si>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</si>
  <si>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</si>
  <si>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</si>
  <si>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</si>
  <si>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</si>
  <si>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</si>
  <si>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</si>
  <si>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</si>
  <si>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</si>
  <si>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</si>
  <si>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</si>
  <si>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</si>
  <si>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</si>
  <si>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</si>
  <si>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</si>
  <si>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</si>
  <si>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</si>
  <si>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</si>
  <si>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</si>
  <si>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</si>
  <si>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</si>
  <si>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</si>
  <si>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</si>
  <si>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</si>
  <si>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</si>
  <si>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</si>
  <si>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</si>
  <si>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</si>
  <si>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</si>
  <si>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</si>
  <si>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</si>
  <si>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</si>
  <si>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</si>
  <si>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</si>
  <si>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</si>
  <si>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</si>
  <si>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</si>
  <si>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</si>
  <si>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</si>
  <si>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</si>
  <si>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</si>
  <si>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</si>
  <si>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</si>
  <si>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</si>
  <si>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</si>
  <si>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</si>
  <si>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</si>
  <si>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</si>
  <si>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</si>
  <si>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</si>
  <si>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</si>
  <si>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</si>
  <si>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</si>
  <si>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</si>
  <si>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</si>
  <si>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</si>
  <si>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</si>
  <si>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</si>
  <si>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</si>
  <si>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</si>
  <si>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</si>
  <si>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</si>
  <si>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</si>
  <si>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</si>
  <si>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</si>
  <si>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</si>
  <si>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</si>
  <si>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</si>
  <si>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</si>
  <si>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</si>
  <si>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</si>
  <si>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</si>
  <si>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</si>
  <si>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</si>
  <si>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</si>
  <si>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</si>
  <si>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</si>
  <si>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</si>
  <si>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</si>
  <si>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</si>
  <si>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</si>
  <si>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</si>
  <si>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</si>
  <si>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</si>
  <si>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</si>
  <si>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</si>
  <si>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</si>
  <si>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</si>
  <si>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</si>
  <si>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</si>
  <si>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</si>
  <si>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</si>
  <si>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</si>
  <si>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</si>
  <si>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</si>
  <si>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</si>
  <si>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</si>
  <si>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</si>
  <si>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</si>
  <si>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</si>
  <si>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</si>
  <si>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</si>
  <si>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</si>
  <si>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</si>
  <si>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</si>
  <si>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</si>
  <si>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</si>
  <si>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</si>
  <si>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</si>
  <si>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</si>
  <si>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</si>
  <si>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</si>
  <si>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</si>
  <si>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</si>
  <si>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</si>
  <si>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</si>
  <si>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</si>
  <si>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</si>
  <si>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</si>
  <si>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</si>
  <si>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</si>
  <si>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</si>
  <si>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</si>
  <si>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</si>
  <si>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</si>
  <si>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</si>
  <si>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</si>
  <si>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</si>
  <si>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</si>
  <si>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</si>
  <si>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</si>
  <si>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</si>
  <si>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</si>
  <si>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</si>
  <si>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</si>
  <si>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</si>
  <si>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</si>
  <si>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</si>
  <si>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</si>
  <si>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</si>
  <si>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</si>
  <si>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</si>
  <si>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</si>
  <si>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</si>
  <si>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</si>
  <si>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</si>
  <si>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</si>
  <si>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</si>
  <si>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</si>
  <si>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</si>
  <si>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</si>
  <si>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</si>
  <si>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</si>
  <si>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</si>
  <si>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</si>
  <si>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</si>
  <si>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</si>
  <si>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</si>
  <si>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</si>
  <si>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</si>
  <si>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</si>
  <si>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</si>
  <si>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</si>
  <si>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</si>
  <si>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</si>
  <si>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</si>
  <si>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</si>
  <si>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</si>
  <si>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</si>
  <si>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</si>
  <si>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</si>
  <si>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</si>
  <si>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</si>
  <si>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</si>
  <si>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</si>
  <si>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</si>
  <si>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</si>
  <si>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</si>
  <si>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</si>
  <si>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</si>
  <si>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</si>
  <si>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</si>
  <si>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</si>
  <si>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</si>
  <si>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</si>
  <si>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</si>
  <si>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</si>
  <si>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</si>
  <si>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</si>
  <si>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</si>
  <si>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</si>
  <si>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</si>
  <si>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</si>
  <si>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</si>
  <si>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</si>
  <si>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</si>
  <si>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</si>
  <si>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</si>
  <si>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</si>
  <si>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</si>
  <si>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</si>
  <si>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</si>
  <si>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</si>
  <si>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</si>
  <si>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</si>
  <si>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</si>
  <si>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</si>
  <si>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</si>
  <si>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</si>
  <si>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</si>
  <si>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</si>
  <si>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</si>
  <si>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</si>
  <si>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</si>
  <si>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</si>
  <si>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</si>
  <si>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</si>
  <si>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</si>
  <si>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</si>
  <si>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</si>
  <si>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</si>
  <si>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</si>
  <si>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</si>
  <si>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</si>
  <si>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</si>
  <si>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</si>
  <si>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</si>
  <si>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</si>
  <si>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</si>
  <si>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</si>
  <si>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</si>
  <si>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</si>
  <si>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</si>
  <si>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</si>
  <si>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</si>
  <si>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</si>
  <si>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</si>
  <si>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</si>
  <si>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</si>
  <si>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</si>
  <si>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</si>
  <si>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</si>
  <si>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</si>
  <si>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</si>
  <si>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</si>
  <si>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</si>
  <si>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</si>
  <si>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</si>
  <si>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</si>
  <si>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</si>
  <si>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</si>
  <si>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</si>
  <si>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</si>
  <si>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</si>
  <si>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</si>
  <si>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</si>
  <si>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</si>
  <si>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</si>
  <si>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</si>
  <si>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</si>
  <si>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</si>
  <si>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</si>
  <si>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</si>
  <si>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</si>
  <si>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</si>
  <si>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</si>
  <si>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</si>
  <si>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</si>
  <si>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</si>
  <si>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</si>
  <si>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</si>
  <si>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</si>
  <si>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</si>
  <si>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</si>
  <si>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</si>
  <si>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</si>
  <si>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</si>
  <si>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</si>
  <si>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</si>
  <si>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</si>
  <si>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</si>
  <si>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</si>
  <si>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</si>
  <si>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</si>
  <si>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</si>
  <si>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</si>
  <si>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</si>
  <si>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</si>
  <si>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</si>
  <si>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</si>
  <si>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</si>
  <si>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</si>
  <si>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</si>
  <si>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</si>
  <si>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</si>
  <si>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</si>
  <si>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</si>
  <si>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</si>
  <si>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</si>
  <si>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</si>
  <si>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</si>
  <si>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</si>
  <si>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</si>
  <si>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</si>
  <si>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</si>
  <si>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</si>
  <si>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</si>
  <si>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</si>
  <si>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</si>
  <si>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</si>
  <si>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</si>
  <si>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</si>
  <si>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</si>
  <si>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</si>
  <si>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</si>
  <si>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</si>
  <si>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</si>
  <si>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</si>
  <si>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</si>
  <si>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</si>
  <si>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</si>
  <si>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</si>
  <si>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</si>
  <si>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</si>
  <si>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</si>
  <si>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</si>
  <si>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</si>
  <si>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</si>
  <si>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</si>
  <si>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</si>
  <si>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</si>
  <si>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</si>
  <si>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</si>
  <si>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</si>
  <si>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</si>
  <si>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</si>
  <si>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</si>
  <si>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</si>
  <si>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</si>
  <si>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</si>
  <si>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</si>
  <si>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</si>
  <si>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</si>
  <si>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</si>
  <si>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</si>
  <si>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</si>
  <si>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</si>
  <si>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</si>
  <si>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</si>
  <si>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</si>
  <si>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</si>
  <si>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</si>
  <si>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</si>
  <si>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</si>
  <si>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</si>
  <si>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</si>
  <si>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</si>
  <si>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</si>
  <si>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</si>
  <si>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</si>
  <si>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</si>
  <si>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</si>
  <si>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</si>
  <si>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</si>
  <si>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</si>
  <si>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</si>
  <si>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</si>
  <si>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</si>
  <si>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</si>
  <si>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</si>
  <si>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</si>
  <si>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</si>
  <si>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</si>
  <si>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</si>
  <si>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</si>
  <si>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</si>
  <si>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</si>
  <si>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</si>
  <si>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</si>
  <si>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</si>
  <si>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</si>
  <si>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</si>
  <si>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</si>
  <si>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</si>
  <si>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</si>
  <si>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</si>
  <si>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</si>
  <si>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</si>
  <si>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</si>
  <si>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</si>
  <si>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</si>
  <si>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</si>
  <si>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</si>
  <si>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</si>
  <si>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</si>
  <si>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</si>
  <si>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</si>
  <si>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</si>
  <si>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</si>
  <si>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</si>
  <si>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</si>
  <si>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</si>
  <si>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</si>
  <si>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</si>
  <si>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</si>
  <si>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</si>
  <si>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</si>
  <si>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</si>
  <si>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</si>
  <si>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</si>
  <si>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</si>
  <si>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</si>
  <si>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</si>
  <si>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</si>
  <si>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</si>
  <si>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</si>
  <si>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</si>
  <si>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</si>
  <si>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</si>
  <si>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</si>
  <si>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</si>
  <si>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</si>
  <si>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</si>
  <si>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</si>
  <si>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</si>
  <si>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</si>
  <si>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</si>
  <si>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</si>
  <si>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</si>
  <si>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</si>
  <si>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</si>
  <si>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</si>
  <si>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</si>
  <si>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</si>
  <si>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</si>
  <si>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</si>
  <si>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</si>
  <si>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</si>
  <si>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</si>
  <si>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</si>
  <si>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</si>
  <si>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</si>
  <si>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</si>
  <si>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</si>
  <si>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</si>
  <si>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</si>
  <si>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</si>
  <si>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</si>
  <si>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</si>
  <si>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</si>
  <si>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</si>
  <si>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</si>
  <si>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</si>
  <si>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</si>
  <si>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</si>
  <si>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</si>
  <si>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</si>
  <si>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</si>
  <si>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</si>
  <si>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</si>
  <si>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</si>
  <si>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</si>
  <si>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</si>
  <si>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</si>
  <si>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</si>
  <si>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</si>
  <si>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</si>
  <si>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</si>
  <si>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</si>
  <si>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</si>
  <si>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</si>
  <si>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</si>
  <si>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</si>
  <si>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</si>
  <si>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</si>
  <si>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</si>
  <si>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</si>
  <si>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</si>
  <si>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</si>
  <si>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</si>
  <si>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</si>
  <si>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</si>
  <si>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</si>
  <si>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</si>
  <si>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</si>
  <si>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</si>
  <si>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</si>
  <si>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</si>
  <si>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</si>
  <si>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</si>
  <si>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</si>
  <si>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</si>
  <si>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</si>
  <si>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</si>
  <si>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</si>
  <si>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</si>
  <si>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</si>
  <si>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</si>
  <si>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</si>
  <si>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</si>
  <si>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</si>
  <si>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</si>
  <si>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</si>
  <si>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</si>
  <si>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</si>
  <si>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</si>
  <si>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</si>
  <si>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</si>
  <si>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</si>
  <si>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</si>
  <si>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</si>
  <si>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</si>
  <si>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</si>
  <si>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</si>
  <si>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</si>
  <si>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</si>
  <si>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</si>
  <si>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</si>
  <si>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</si>
  <si>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</si>
  <si>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</si>
  <si>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</si>
  <si>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</si>
  <si>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</si>
  <si>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</si>
  <si>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</si>
  <si>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</si>
  <si>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</si>
  <si>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</si>
  <si>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</si>
  <si>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</si>
  <si>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</si>
  <si>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</si>
  <si>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</si>
  <si>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</si>
  <si>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</si>
  <si>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</si>
  <si>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</si>
  <si>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</si>
  <si>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</si>
  <si>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</si>
  <si>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</si>
  <si>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</si>
  <si>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</si>
  <si>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</si>
  <si>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</si>
  <si>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</si>
  <si>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</si>
  <si>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</si>
  <si>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</si>
  <si>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</si>
  <si>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</si>
  <si>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</si>
  <si>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</si>
  <si>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</si>
  <si>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</si>
  <si>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</si>
  <si>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</si>
  <si>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</si>
  <si>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</si>
  <si>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</si>
  <si>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</si>
  <si>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</si>
  <si>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</si>
  <si>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</si>
  <si>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</si>
  <si>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</si>
  <si>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</si>
  <si>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</si>
  <si>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</si>
  <si>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</si>
  <si>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</si>
  <si>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</si>
  <si>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</si>
  <si>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</si>
  <si>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</si>
  <si>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</si>
  <si>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</si>
  <si>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</si>
  <si>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</si>
  <si>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</si>
  <si>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</si>
  <si>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</si>
  <si>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</si>
  <si>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</si>
  <si>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</si>
  <si>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</si>
  <si>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</si>
  <si>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</si>
  <si>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</si>
  <si>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</si>
  <si>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</si>
  <si>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</si>
  <si>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</si>
  <si>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</si>
  <si>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</si>
  <si>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</si>
  <si>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</si>
  <si>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</si>
  <si>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</si>
  <si>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</si>
  <si>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</si>
  <si>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</si>
  <si>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</si>
  <si>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</si>
  <si>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</si>
  <si>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</si>
  <si>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</si>
  <si>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</si>
  <si>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</si>
  <si>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</si>
  <si>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</si>
  <si>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</si>
  <si>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</si>
  <si>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</si>
  <si>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</si>
  <si>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</si>
  <si>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</si>
  <si>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</si>
  <si>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</si>
  <si>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</si>
  <si>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</si>
  <si>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</si>
  <si>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</si>
  <si>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</si>
  <si>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</si>
  <si>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</si>
  <si>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</si>
  <si>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</si>
  <si>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</si>
  <si>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</si>
  <si>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</si>
  <si>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</si>
  <si>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</si>
  <si>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</si>
  <si>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</si>
  <si>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</si>
  <si>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</si>
  <si>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</si>
  <si>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</si>
  <si>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</si>
  <si>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</si>
  <si>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</si>
  <si>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</si>
  <si>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</si>
  <si>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</si>
  <si>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</si>
  <si>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</si>
  <si>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</si>
  <si>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</si>
  <si>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</si>
  <si>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</si>
  <si>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</si>
  <si>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</si>
  <si>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</si>
  <si>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</si>
  <si>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</si>
  <si>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</si>
  <si>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</si>
  <si>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</si>
  <si>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</si>
  <si>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</si>
  <si>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</si>
  <si>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</si>
  <si>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</si>
  <si>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</si>
  <si>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</si>
  <si>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</si>
  <si>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</si>
  <si>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</si>
  <si>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</si>
  <si>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</si>
  <si>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</si>
  <si>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</si>
  <si>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</si>
  <si>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</si>
  <si>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</si>
  <si>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</si>
  <si>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</si>
  <si>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</si>
  <si>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</si>
  <si>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</si>
  <si>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</si>
  <si>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</si>
  <si>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</si>
  <si>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</si>
  <si>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</si>
  <si>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</si>
  <si>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</si>
  <si>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</si>
  <si>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</si>
  <si>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</si>
  <si>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</si>
  <si>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</si>
  <si>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</si>
  <si>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</si>
  <si>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</si>
  <si>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</si>
  <si>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</si>
  <si>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</si>
  <si>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</si>
  <si>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</si>
  <si>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</si>
  <si>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</si>
  <si>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</si>
  <si>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</si>
  <si>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</si>
  <si>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</si>
  <si>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</si>
  <si>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</si>
  <si>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</si>
  <si>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</si>
  <si>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</si>
  <si>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</si>
  <si>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</si>
  <si>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</si>
  <si>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</si>
  <si>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</si>
  <si>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</si>
  <si>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</si>
  <si>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</si>
  <si>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</si>
  <si>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</si>
  <si>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</si>
  <si>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</si>
  <si>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</si>
  <si>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</si>
  <si>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</si>
  <si>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</si>
  <si>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</si>
  <si>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</si>
  <si>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</si>
  <si>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</si>
  <si>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</si>
  <si>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</si>
  <si>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</si>
  <si>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</si>
  <si>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</si>
  <si>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</si>
  <si>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</si>
  <si>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</si>
  <si>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</si>
  <si>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</si>
  <si>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</si>
  <si>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</si>
  <si>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</si>
  <si>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</si>
  <si>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</si>
  <si>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</si>
  <si>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</si>
  <si>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</si>
  <si>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</si>
  <si>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</si>
  <si>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</si>
  <si>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</si>
  <si>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</si>
  <si>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</si>
  <si>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</si>
  <si>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</si>
  <si>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</si>
  <si>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</si>
  <si>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</si>
  <si>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</si>
  <si>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</si>
  <si>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</si>
  <si>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</si>
  <si>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</si>
  <si>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</si>
  <si>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</si>
  <si>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</si>
  <si>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</si>
  <si>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</si>
  <si>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</si>
  <si>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</si>
  <si>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</si>
  <si>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</si>
  <si>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</si>
  <si>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</si>
  <si>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</si>
  <si>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</si>
  <si>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</si>
  <si>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</si>
  <si>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</si>
  <si>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</si>
  <si>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</si>
  <si>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</si>
  <si>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</si>
  <si>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</si>
  <si>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</si>
  <si>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</si>
  <si>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</si>
  <si>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</si>
  <si>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</si>
  <si>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</si>
  <si>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</si>
  <si>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</si>
  <si>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</si>
  <si>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</si>
  <si>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</si>
  <si>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</si>
  <si>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</si>
  <si>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</si>
  <si>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</si>
  <si>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</si>
  <si>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</si>
  <si>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</si>
  <si>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</si>
  <si>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</si>
  <si>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</si>
  <si>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</si>
  <si>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</si>
  <si>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</si>
  <si>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</si>
  <si>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</si>
  <si>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</si>
  <si>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</si>
  <si>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</si>
  <si>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</si>
  <si>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</si>
  <si>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</si>
  <si>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</si>
  <si>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</si>
  <si>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</si>
  <si>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</si>
  <si>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</si>
  <si>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</si>
  <si>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</si>
  <si>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</si>
  <si>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</si>
  <si>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</si>
  <si>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</si>
  <si>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</si>
  <si>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</si>
  <si>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</si>
  <si>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</si>
  <si>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</si>
  <si>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</si>
  <si>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</si>
  <si>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</si>
  <si>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</si>
  <si>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</si>
  <si>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</si>
  <si>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</si>
  <si>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</si>
  <si>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</si>
  <si>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</si>
  <si>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</si>
  <si>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</si>
  <si>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</si>
  <si>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</si>
  <si>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</si>
  <si>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</si>
  <si>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</si>
  <si>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</si>
  <si>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</si>
  <si>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</si>
  <si>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</si>
  <si>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</si>
  <si>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</si>
  <si>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</si>
  <si>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</si>
  <si>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</si>
  <si>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</si>
  <si>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</si>
  <si>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</si>
  <si>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</si>
  <si>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</si>
  <si>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</si>
  <si>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</si>
  <si>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</si>
  <si>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</si>
  <si>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</si>
  <si>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</si>
  <si>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</si>
  <si>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</si>
  <si>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</si>
  <si>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</si>
  <si>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</si>
  <si>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</si>
  <si>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</si>
  <si>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</si>
  <si>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</si>
  <si>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</si>
  <si>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</si>
  <si>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</si>
  <si>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</si>
  <si>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</si>
  <si>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</si>
  <si>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</si>
  <si>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</si>
  <si>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</si>
  <si>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</si>
  <si>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</si>
  <si>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</si>
  <si>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</si>
  <si>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</si>
  <si>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</si>
  <si>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</si>
  <si>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</si>
  <si>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</si>
  <si>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</si>
  <si>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</si>
  <si>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</si>
  <si>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</si>
  <si>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</si>
  <si>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</si>
  <si>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</si>
  <si>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</si>
  <si>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</si>
  <si>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</si>
  <si>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</si>
  <si>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</si>
  <si>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</si>
  <si>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</si>
  <si>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</si>
  <si>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</si>
  <si>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</si>
  <si>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</si>
  <si>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</si>
  <si>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</si>
  <si>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</si>
  <si>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</si>
  <si>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</si>
  <si>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</si>
  <si>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</si>
  <si>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</si>
  <si>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</si>
  <si>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</si>
  <si>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</si>
  <si>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</si>
  <si>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</si>
  <si>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</si>
  <si>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</si>
  <si>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</si>
  <si>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</si>
  <si>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</si>
  <si>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</si>
  <si>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</si>
  <si>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</si>
  <si>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</si>
  <si>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</si>
  <si>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</si>
  <si>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</si>
  <si>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</si>
  <si>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</si>
  <si>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</si>
  <si>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</si>
  <si>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</si>
  <si>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</si>
  <si>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</si>
  <si>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</si>
  <si>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</si>
  <si>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</si>
  <si>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</si>
  <si>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</si>
  <si>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</si>
  <si>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</si>
  <si>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</si>
  <si>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</si>
  <si>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</si>
  <si>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</si>
  <si>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</si>
  <si>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</si>
  <si>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</si>
  <si>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</si>
  <si>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</si>
  <si>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</si>
  <si>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</si>
  <si>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</si>
  <si>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</si>
  <si>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</si>
  <si>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</si>
  <si>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</si>
  <si>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</si>
  <si>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</si>
  <si>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</si>
  <si>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</si>
  <si>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</si>
  <si>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</si>
  <si>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</si>
  <si>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</si>
  <si>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</si>
  <si>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</si>
  <si>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</si>
  <si>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</si>
  <si>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</si>
  <si>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</si>
  <si>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</si>
  <si>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</si>
  <si>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</si>
  <si>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</si>
  <si>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</si>
  <si>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</si>
  <si>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</si>
  <si>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</si>
  <si>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</si>
  <si>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</si>
  <si>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</si>
  <si>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</si>
  <si>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</si>
  <si>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</si>
  <si>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</si>
  <si>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</si>
  <si>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</si>
  <si>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</si>
  <si>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</si>
  <si>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</si>
  <si>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</si>
  <si>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</si>
  <si>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</si>
  <si>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</si>
  <si>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</si>
  <si>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</si>
  <si>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</si>
  <si>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</si>
  <si>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</si>
  <si>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</si>
  <si>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</si>
  <si>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</si>
  <si>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</si>
  <si>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</si>
  <si>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</si>
  <si>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</si>
  <si>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</si>
  <si>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</si>
  <si>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</si>
  <si>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</si>
  <si>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</si>
  <si>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</si>
  <si>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</si>
  <si>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</si>
  <si>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</si>
  <si>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</si>
  <si>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</si>
  <si>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</si>
  <si>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</si>
  <si>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</si>
  <si>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</si>
  <si>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</si>
  <si>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</si>
  <si>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</si>
  <si>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</si>
  <si>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</si>
  <si>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</si>
  <si>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</si>
  <si>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</si>
  <si>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</si>
  <si>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</si>
  <si>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</si>
  <si>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</si>
  <si>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</si>
  <si>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</si>
  <si>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</si>
  <si>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</si>
  <si>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</si>
  <si>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</si>
  <si>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</si>
  <si>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</si>
  <si>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</si>
  <si>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</si>
  <si>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</si>
  <si>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</si>
  <si>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</si>
  <si>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</si>
  <si>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</si>
  <si>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</si>
  <si>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</si>
  <si>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</si>
  <si>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</si>
  <si>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</si>
  <si>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</si>
  <si>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</si>
  <si>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</si>
  <si>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</si>
  <si>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</si>
  <si>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</si>
  <si>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</si>
  <si>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</si>
  <si>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</si>
  <si>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</si>
  <si>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</si>
  <si>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</si>
  <si>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</si>
  <si>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</si>
  <si>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</si>
  <si>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</si>
  <si>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</si>
  <si>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</si>
  <si>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</si>
  <si>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</si>
  <si>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</si>
  <si>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</si>
  <si>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</si>
  <si>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</si>
  <si>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</si>
  <si>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</si>
  <si>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</si>
  <si>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</si>
  <si>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</si>
  <si>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</si>
  <si>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</si>
  <si>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</si>
  <si>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</si>
  <si>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</si>
  <si>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</si>
  <si>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</si>
  <si>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</si>
  <si>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</si>
  <si>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</si>
  <si>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</si>
  <si>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</si>
  <si>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</si>
  <si>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</si>
  <si>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</si>
  <si>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</si>
  <si>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</si>
  <si>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</si>
  <si>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</si>
  <si>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</si>
  <si>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</si>
  <si>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</si>
  <si>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</si>
  <si>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</si>
  <si>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</si>
  <si>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</si>
  <si>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</si>
  <si>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</si>
  <si>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</si>
  <si>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</si>
  <si>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</si>
  <si>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</si>
  <si>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</si>
  <si>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</si>
  <si>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</si>
  <si>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</si>
  <si>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</si>
  <si>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</si>
  <si>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</si>
  <si>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</si>
  <si>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</si>
  <si>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</si>
  <si>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</si>
  <si>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</si>
  <si>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</si>
  <si>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</si>
  <si>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</si>
  <si>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</si>
  <si>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</si>
  <si>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</si>
  <si>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</si>
  <si>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</si>
  <si>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</si>
  <si>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</si>
  <si>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</si>
  <si>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</si>
  <si>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</si>
  <si>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</si>
  <si>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</si>
  <si>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</si>
  <si>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</si>
  <si>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</si>
  <si>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</si>
  <si>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</si>
  <si>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</si>
  <si>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</si>
  <si>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</si>
  <si>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</si>
  <si>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</si>
  <si>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</si>
  <si>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</si>
  <si>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</si>
  <si>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</si>
  <si>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</si>
  <si>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</si>
  <si>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</si>
  <si>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</si>
  <si>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</si>
  <si>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</si>
  <si>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</si>
  <si>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</si>
  <si>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</si>
  <si>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</si>
  <si>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</si>
  <si>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</si>
  <si>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</si>
  <si>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</si>
  <si>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</si>
  <si>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</si>
  <si>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</si>
  <si>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</si>
  <si>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</si>
  <si>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</si>
  <si>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</si>
  <si>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</si>
  <si>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</si>
  <si>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</si>
  <si>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</si>
  <si>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</si>
  <si>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</si>
  <si>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</si>
  <si>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</si>
  <si>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</si>
  <si>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</si>
  <si>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</si>
  <si>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</si>
  <si>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</si>
  <si>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</si>
  <si>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</si>
  <si>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</si>
  <si>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</si>
  <si>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</si>
  <si>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</si>
  <si>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</si>
  <si>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</si>
  <si>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</si>
  <si>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</si>
  <si>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</si>
  <si>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</si>
  <si>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</si>
  <si>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</si>
  <si>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</si>
  <si>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</si>
  <si>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</si>
  <si>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</si>
  <si>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</si>
  <si>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</si>
  <si>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</si>
  <si>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</si>
  <si>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</si>
  <si>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</si>
  <si>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</si>
  <si>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</si>
  <si>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</si>
  <si>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</si>
  <si>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</si>
  <si>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</si>
  <si>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</si>
  <si>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</si>
  <si>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</si>
  <si>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</si>
  <si>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</si>
  <si>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</si>
  <si>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</si>
  <si>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</si>
  <si>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</si>
  <si>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</si>
  <si>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</si>
  <si>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</si>
  <si>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</si>
  <si>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</si>
  <si>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</si>
  <si>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</si>
  <si>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</si>
  <si>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</si>
  <si>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</si>
  <si>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</si>
  <si>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</si>
  <si>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</si>
  <si>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</si>
  <si>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</si>
  <si>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</si>
  <si>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</si>
  <si>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</si>
  <si>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</si>
  <si>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</si>
  <si>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</si>
  <si>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</si>
  <si>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</si>
  <si>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</si>
  <si>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</si>
  <si>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</si>
  <si>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</si>
  <si>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</si>
  <si>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</si>
  <si>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</si>
  <si>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</si>
  <si>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</si>
  <si>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</si>
  <si>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</si>
  <si>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</si>
  <si>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</si>
  <si>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</si>
  <si>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</si>
  <si>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</si>
  <si>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</si>
  <si>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</si>
  <si>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</si>
  <si>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</si>
  <si>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</si>
  <si>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</si>
  <si>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</si>
  <si>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</si>
  <si>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</si>
  <si>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</si>
  <si>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</si>
  <si>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</si>
  <si>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</si>
  <si>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</si>
  <si>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</si>
  <si>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</si>
  <si>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</si>
  <si>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</si>
  <si>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</si>
  <si>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</si>
  <si>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</si>
  <si>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</si>
  <si>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</si>
  <si>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</si>
  <si>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</si>
  <si>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</si>
  <si>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</si>
  <si>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</si>
  <si>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</si>
  <si>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</si>
  <si>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</si>
  <si>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</si>
  <si>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</si>
  <si>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</si>
  <si>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</si>
  <si>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</si>
  <si>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</si>
  <si>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</si>
  <si>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</si>
  <si>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</si>
  <si>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</si>
  <si>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</si>
  <si>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</si>
  <si>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</si>
  <si>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</si>
  <si>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</si>
  <si>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</si>
  <si>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</si>
  <si>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</si>
  <si>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</si>
  <si>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</si>
  <si>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</si>
  <si>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</si>
  <si>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</si>
  <si>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</si>
  <si>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</si>
  <si>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</si>
  <si>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</si>
  <si>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</si>
  <si>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</si>
  <si>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</si>
  <si>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</si>
  <si>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</si>
  <si>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</si>
  <si>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</si>
  <si>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</si>
  <si>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</si>
  <si>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</si>
  <si>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</si>
  <si>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</si>
  <si>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</si>
  <si>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</si>
  <si>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</si>
  <si>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</si>
  <si>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</si>
  <si>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</si>
  <si>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</si>
  <si>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</si>
  <si>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</si>
  <si>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</si>
  <si>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</si>
  <si>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</si>
  <si>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</si>
  <si>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</si>
  <si>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</si>
  <si>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</si>
  <si>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</si>
  <si>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</si>
  <si>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</si>
  <si>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</si>
  <si>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</si>
  <si>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</si>
  <si>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</si>
  <si>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</si>
  <si>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</si>
  <si>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</si>
  <si>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</si>
  <si>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</si>
  <si>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</si>
  <si>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</si>
  <si>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</si>
  <si>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</si>
  <si>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</si>
  <si>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</si>
  <si>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</si>
  <si>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</si>
  <si>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</si>
  <si>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</si>
  <si>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</si>
  <si>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</si>
  <si>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</si>
  <si>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</si>
  <si>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</si>
  <si>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</si>
  <si>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</si>
  <si>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</si>
  <si>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</si>
  <si>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</si>
  <si>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</si>
  <si>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</si>
  <si>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</si>
  <si>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</si>
  <si>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</si>
  <si>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</si>
  <si>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</si>
  <si>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</si>
  <si>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</si>
  <si>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</si>
  <si>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</si>
  <si>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</si>
  <si>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</si>
  <si>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</si>
  <si>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</si>
  <si>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</si>
  <si>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</si>
  <si>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</si>
  <si>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</si>
  <si>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</si>
  <si>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</si>
  <si>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</si>
  <si>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</si>
  <si>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</si>
  <si>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</si>
  <si>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</si>
  <si>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</si>
  <si>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</si>
  <si>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</si>
  <si>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</si>
  <si>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</si>
  <si>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</si>
  <si>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</si>
  <si>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</si>
  <si>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</si>
  <si>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</si>
  <si>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</si>
  <si>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</si>
  <si>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</si>
  <si>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</si>
  <si>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</si>
  <si>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</si>
  <si>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</si>
  <si>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</si>
  <si>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</si>
  <si>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</si>
  <si>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</si>
  <si>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</si>
  <si>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</si>
  <si>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</si>
  <si>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</si>
  <si>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</si>
  <si>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</si>
  <si>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</si>
  <si>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</si>
  <si>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</si>
  <si>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</si>
  <si>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</si>
  <si>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</si>
  <si>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</si>
  <si>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</si>
  <si>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</si>
  <si>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</si>
  <si>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</si>
  <si>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</si>
  <si>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</si>
  <si>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</si>
  <si>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</si>
  <si>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</si>
  <si>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</si>
  <si>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</si>
  <si>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</si>
  <si>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</si>
  <si>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</si>
  <si>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</si>
  <si>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</si>
  <si>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</si>
  <si>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</si>
  <si>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</si>
  <si>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</si>
  <si>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</si>
  <si>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</si>
  <si>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</si>
  <si>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</si>
  <si>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</si>
  <si>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</si>
  <si>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</si>
  <si>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</si>
  <si>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</si>
  <si>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</si>
  <si>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</si>
  <si>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</si>
  <si>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</si>
  <si>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</si>
  <si>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</si>
  <si>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</si>
  <si>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</si>
  <si>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</si>
  <si>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</si>
  <si>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</si>
  <si>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</si>
  <si>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</si>
  <si>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</si>
  <si>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</si>
  <si>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</si>
  <si>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</si>
  <si>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</si>
  <si>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</si>
  <si>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</si>
  <si>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</si>
  <si>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</si>
  <si>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</si>
  <si>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</si>
  <si>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</si>
  <si>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</si>
  <si>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</si>
  <si>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</si>
  <si>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</si>
  <si>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</si>
  <si>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</si>
  <si>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</si>
  <si>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</si>
  <si>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</si>
  <si>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</si>
  <si>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</si>
  <si>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</si>
  <si>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</si>
  <si>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</si>
  <si>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</si>
  <si>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</si>
  <si>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</si>
  <si>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</si>
  <si>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</si>
  <si>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</si>
  <si>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</si>
  <si>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</si>
  <si>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</si>
  <si>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</si>
  <si>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</si>
  <si>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</si>
  <si>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</si>
  <si>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</si>
  <si>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</si>
  <si>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</si>
  <si>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</si>
  <si>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</si>
  <si>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</si>
  <si>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</si>
  <si>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</si>
  <si>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</si>
  <si>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</si>
  <si>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</si>
  <si>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</si>
  <si>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</si>
  <si>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</si>
  <si>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</si>
  <si>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</si>
  <si>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</si>
  <si>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</si>
  <si>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</si>
  <si>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</si>
  <si>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</si>
  <si>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</si>
  <si>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</si>
  <si>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</si>
  <si>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</si>
  <si>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</si>
  <si>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</si>
  <si>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</si>
  <si>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</si>
  <si>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</si>
  <si>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</si>
  <si>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</si>
  <si>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</si>
  <si>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</si>
  <si>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</si>
  <si>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</si>
  <si>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</si>
  <si>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</si>
  <si>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</si>
  <si>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</si>
  <si>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</si>
  <si>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</si>
  <si>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</si>
  <si>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</si>
  <si>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</si>
  <si>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</si>
  <si>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</si>
  <si>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</si>
  <si>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</si>
  <si>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</si>
  <si>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</si>
  <si>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</si>
  <si>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</si>
  <si>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</si>
  <si>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</si>
  <si>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</si>
  <si>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</si>
  <si>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</si>
  <si>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</si>
  <si>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</si>
  <si>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</si>
  <si>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</si>
  <si>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</si>
  <si>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</si>
  <si>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</si>
  <si>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</si>
  <si>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</si>
  <si>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</si>
  <si>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</si>
  <si>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</si>
  <si>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</si>
  <si>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</si>
  <si>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</si>
  <si>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</si>
  <si>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</si>
  <si>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</si>
  <si>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</si>
  <si>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</si>
  <si>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</si>
  <si>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</si>
  <si>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</si>
  <si>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</si>
  <si>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</si>
  <si>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</si>
  <si>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</si>
  <si>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</si>
  <si>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</si>
  <si>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</si>
  <si>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</si>
  <si>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</si>
  <si>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</si>
  <si>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</si>
  <si>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</si>
  <si>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</si>
  <si>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</si>
  <si>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</si>
  <si>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</si>
  <si>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</si>
  <si>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</si>
  <si>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</si>
  <si>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</si>
  <si>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</si>
  <si>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</si>
  <si>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</si>
  <si>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</si>
  <si>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</si>
  <si>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</si>
  <si>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</si>
  <si>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</si>
  <si>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</si>
  <si>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</si>
  <si>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</si>
  <si>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</si>
  <si>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</si>
  <si>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</si>
  <si>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</si>
  <si>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</si>
  <si>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</si>
  <si>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</si>
  <si>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</si>
  <si>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</si>
  <si>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</si>
  <si>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</si>
  <si>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</si>
  <si>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</si>
  <si>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</si>
  <si>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</si>
  <si>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</si>
  <si>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</si>
  <si>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</si>
  <si>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</si>
  <si>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</si>
  <si>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</si>
  <si>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</si>
  <si>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</si>
  <si>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</si>
  <si>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</si>
  <si>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</si>
  <si>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</si>
  <si>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</si>
  <si>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</si>
  <si>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</si>
  <si>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</si>
  <si>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</si>
  <si>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</si>
  <si>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</si>
  <si>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</si>
  <si>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</si>
  <si>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</si>
  <si>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</si>
  <si>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</si>
  <si>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</si>
  <si>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</si>
  <si>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</si>
  <si>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</si>
  <si>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</si>
  <si>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</si>
  <si>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</si>
  <si>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</si>
  <si>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</si>
  <si>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</si>
  <si>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</si>
  <si>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</si>
  <si>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</si>
  <si>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</si>
  <si>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</si>
  <si>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</si>
  <si>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</si>
  <si>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</si>
  <si>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</si>
  <si>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</si>
  <si>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</si>
  <si>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</si>
  <si>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</si>
  <si>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</si>
  <si>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</si>
  <si>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</si>
  <si>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</si>
  <si>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</si>
  <si>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</si>
  <si>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</si>
  <si>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</si>
  <si>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</si>
  <si>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</si>
  <si>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</si>
  <si>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</si>
  <si>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</si>
  <si>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</si>
  <si>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</si>
  <si>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</si>
  <si>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</si>
  <si>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</si>
  <si>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</si>
  <si>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</si>
  <si>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</si>
  <si>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</si>
  <si>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</si>
  <si>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</si>
  <si>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</si>
  <si>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</si>
  <si>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</si>
  <si>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</si>
  <si>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</si>
  <si>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</si>
  <si>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</si>
  <si>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</si>
  <si>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</si>
  <si>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</si>
  <si>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</si>
  <si>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</si>
  <si>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</si>
  <si>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</si>
  <si>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</si>
  <si>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</si>
  <si>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</si>
  <si>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</si>
  <si>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</si>
  <si>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</si>
  <si>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</si>
  <si>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</si>
  <si>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</si>
  <si>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</si>
  <si>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</si>
  <si>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</si>
  <si>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</si>
  <si>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</si>
  <si>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</si>
  <si>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</si>
  <si>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</si>
  <si>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</si>
  <si>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</si>
  <si>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</si>
  <si>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</si>
  <si>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</si>
  <si>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</si>
  <si>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</si>
  <si>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</si>
  <si>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</si>
  <si>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</si>
  <si>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</si>
  <si>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</si>
  <si>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</si>
  <si>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</si>
  <si>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</si>
  <si>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</si>
  <si>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</si>
  <si>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</si>
  <si>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</si>
  <si>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</si>
  <si>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</si>
  <si>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</si>
  <si>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</si>
  <si>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</si>
  <si>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</si>
  <si>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</si>
  <si>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</si>
  <si>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</si>
  <si>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</si>
  <si>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</si>
  <si>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</si>
  <si>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</si>
  <si>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</si>
  <si>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</si>
  <si>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</si>
  <si>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</si>
  <si>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</si>
  <si>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</si>
  <si>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</si>
  <si>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</si>
  <si>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</si>
  <si>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</si>
  <si>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</si>
  <si>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</si>
  <si>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</si>
  <si>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</si>
  <si>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</si>
  <si>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</si>
  <si>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</si>
  <si>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</si>
  <si>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</si>
  <si>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</si>
  <si>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</si>
  <si>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</si>
  <si>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</si>
  <si>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</si>
  <si>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</si>
  <si>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</si>
  <si>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</si>
  <si>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</si>
  <si>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</si>
  <si>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</si>
  <si>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</si>
  <si>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</si>
  <si>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</si>
  <si>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</si>
  <si>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</si>
  <si>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</si>
  <si>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</si>
  <si>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</si>
  <si>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</si>
  <si>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</si>
  <si>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</si>
  <si>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</si>
  <si>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</si>
  <si>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</si>
  <si>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</si>
  <si>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</si>
  <si>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</si>
  <si>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</si>
  <si>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</si>
  <si>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</si>
  <si>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</si>
  <si>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</si>
  <si>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</si>
  <si>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</si>
  <si>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</si>
  <si>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</si>
  <si>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</si>
  <si>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</si>
  <si>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</si>
  <si>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</si>
  <si>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</si>
  <si>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</si>
  <si>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</si>
  <si>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</si>
  <si>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</si>
  <si>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</si>
  <si>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</si>
  <si>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</si>
  <si>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</si>
  <si>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</si>
  <si>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</si>
  <si>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</si>
  <si>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</si>
  <si>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</si>
  <si>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</si>
  <si>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</si>
  <si>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</si>
  <si>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</si>
  <si>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</si>
  <si>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</si>
  <si>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</si>
  <si>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</si>
  <si>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</si>
  <si>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</si>
  <si>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</si>
  <si>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</si>
  <si>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</si>
  <si>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</si>
  <si>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</si>
  <si>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</si>
  <si>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</si>
  <si>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</si>
  <si>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</si>
  <si>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</si>
  <si>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</si>
  <si>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</si>
  <si>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</si>
  <si>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</si>
  <si>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</si>
  <si>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</si>
  <si>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</si>
  <si>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</si>
  <si>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</si>
  <si>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</si>
  <si>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</si>
  <si>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</si>
  <si>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</si>
  <si>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</si>
  <si>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</si>
  <si>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</si>
  <si>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</si>
  <si>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</si>
  <si>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</si>
  <si>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</si>
  <si>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</si>
  <si>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</si>
  <si>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</si>
  <si>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</si>
  <si>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</si>
  <si>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</si>
  <si>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</si>
  <si>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</si>
  <si>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</si>
  <si>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</si>
  <si>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</si>
  <si>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</si>
  <si>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</si>
  <si>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</si>
  <si>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</si>
  <si>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</si>
  <si>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</si>
  <si>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</si>
  <si>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</si>
  <si>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</si>
  <si>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</si>
  <si>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</si>
  <si>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</si>
  <si>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</si>
  <si>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</si>
  <si>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</si>
  <si>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</si>
  <si>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</si>
  <si>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</si>
  <si>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</si>
  <si>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</si>
  <si>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</si>
  <si>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</si>
  <si>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</si>
  <si>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</si>
  <si>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</si>
  <si>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</si>
  <si>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</si>
  <si>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</si>
  <si>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</si>
  <si>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</si>
  <si>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</si>
  <si>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</si>
  <si>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</si>
  <si>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</si>
  <si>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</si>
  <si>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</si>
  <si>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</si>
  <si>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</si>
  <si>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</si>
  <si>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</si>
  <si>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</si>
  <si>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</si>
  <si>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</si>
  <si>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</si>
  <si>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</si>
  <si>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</si>
  <si>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</si>
  <si>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</si>
  <si>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</si>
  <si>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</si>
  <si>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</si>
  <si>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</si>
  <si>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</si>
  <si>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</si>
  <si>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</si>
  <si>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</si>
  <si>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</si>
  <si>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</si>
  <si>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</si>
  <si>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</si>
  <si>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</si>
  <si>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</si>
  <si>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</si>
  <si>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</si>
  <si>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</si>
  <si>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</si>
  <si>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</si>
  <si>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</si>
  <si>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</si>
  <si>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</si>
  <si>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</si>
  <si>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</si>
  <si>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</si>
  <si>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</si>
  <si>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</si>
  <si>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</si>
  <si>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</si>
  <si>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</si>
  <si>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</si>
  <si>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</si>
  <si>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</si>
  <si>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</si>
  <si>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</si>
  <si>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</si>
  <si>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</si>
  <si>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</si>
  <si>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</si>
  <si>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</si>
  <si>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</si>
  <si>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</si>
  <si>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</si>
  <si>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</si>
  <si>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</si>
  <si>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</si>
  <si>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</si>
  <si>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</si>
  <si>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</si>
  <si>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</si>
  <si>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</si>
  <si>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</si>
  <si>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</si>
  <si>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</si>
  <si>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</si>
  <si>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</si>
  <si>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</si>
  <si>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</si>
  <si>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</si>
  <si>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</si>
  <si>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</si>
  <si>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</si>
  <si>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</si>
  <si>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</si>
  <si>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</si>
  <si>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</si>
  <si>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</si>
  <si>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</si>
  <si>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</si>
  <si>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</si>
  <si>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</si>
  <si>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</si>
  <si>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</si>
  <si>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</si>
  <si>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</si>
  <si>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</si>
  <si>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</si>
  <si>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</si>
  <si>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</si>
  <si>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</si>
  <si>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</si>
  <si>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</si>
  <si>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</si>
  <si>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</si>
  <si>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</si>
  <si>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</si>
  <si>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</si>
  <si>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</si>
  <si>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</si>
  <si>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</si>
  <si>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</si>
  <si>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</si>
  <si>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</si>
  <si>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</si>
  <si>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</si>
  <si>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</si>
  <si>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</si>
  <si>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</si>
  <si>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</si>
  <si>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</si>
  <si>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</si>
  <si>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</si>
  <si>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</si>
  <si>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</si>
  <si>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</si>
  <si>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</si>
  <si>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</si>
  <si>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</si>
  <si>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</si>
  <si>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</si>
  <si>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</si>
  <si>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</si>
  <si>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</si>
  <si>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</si>
  <si>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</si>
  <si>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</si>
  <si>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</si>
  <si>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</si>
  <si>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</si>
  <si>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</si>
  <si>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</si>
  <si>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</si>
  <si>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</si>
  <si>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</si>
  <si>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</si>
  <si>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</si>
  <si>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</si>
  <si>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</si>
  <si>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</si>
  <si>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</si>
  <si>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</si>
  <si>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</si>
  <si>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</si>
  <si>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</si>
  <si>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</si>
  <si>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</si>
  <si>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</si>
  <si>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</si>
  <si>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</si>
  <si>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</si>
  <si>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</si>
  <si>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</si>
  <si>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</si>
  <si>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</si>
  <si>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</si>
  <si>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</si>
  <si>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</si>
  <si>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</si>
  <si>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</si>
  <si>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</si>
  <si>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</si>
  <si>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</si>
  <si>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</si>
  <si>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</si>
  <si>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</si>
  <si>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</si>
  <si>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</si>
  <si>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</si>
  <si>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</si>
  <si>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</si>
  <si>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</si>
  <si>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</si>
  <si>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</si>
  <si>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</si>
  <si>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</si>
  <si>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</si>
  <si>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</si>
  <si>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</si>
  <si>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</si>
  <si>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</si>
  <si>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</si>
  <si>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</si>
  <si>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</si>
  <si>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</si>
  <si>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</si>
  <si>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</si>
  <si>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</si>
  <si>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</si>
  <si>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</si>
  <si>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</si>
  <si>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</si>
  <si>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</si>
  <si>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</si>
  <si>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</si>
  <si>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</si>
  <si>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</si>
  <si>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</si>
  <si>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</si>
  <si>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</si>
  <si>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</si>
  <si>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</si>
  <si>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</si>
  <si>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</si>
  <si>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</si>
  <si>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</si>
  <si>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</si>
  <si>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</si>
  <si>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</si>
  <si>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</si>
  <si>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</si>
  <si>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</si>
  <si>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</si>
  <si>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</si>
  <si>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</si>
  <si>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</si>
  <si>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</si>
  <si>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</si>
  <si>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</si>
  <si>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</si>
  <si>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</si>
  <si>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</si>
  <si>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</si>
  <si>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</si>
  <si>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</si>
  <si>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</si>
  <si>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</si>
  <si>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</si>
  <si>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</si>
  <si>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</si>
  <si>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</si>
  <si>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</si>
  <si>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</si>
  <si>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</si>
  <si>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</si>
  <si>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</si>
  <si>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</si>
  <si>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</si>
  <si>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</si>
  <si>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</si>
  <si>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</si>
  <si>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</si>
  <si>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</si>
  <si>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</si>
  <si>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</si>
  <si>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</si>
  <si>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</si>
  <si>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</si>
  <si>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</si>
  <si>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</si>
  <si>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</si>
  <si>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</si>
  <si>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</si>
  <si>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</si>
  <si>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</si>
  <si>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</si>
  <si>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</si>
  <si>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</si>
  <si>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</si>
  <si>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</si>
  <si>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</si>
  <si>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</si>
  <si>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</si>
  <si>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</si>
  <si>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</si>
  <si>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</si>
  <si>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</si>
  <si>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</si>
  <si>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</si>
  <si>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</si>
  <si>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</si>
  <si>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</si>
  <si>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</si>
  <si>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</si>
  <si>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</si>
  <si>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</si>
  <si>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</si>
  <si>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</si>
  <si>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</si>
  <si>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</si>
  <si>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</si>
  <si>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</si>
  <si>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</si>
  <si>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</si>
  <si>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</si>
  <si>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</si>
  <si>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</si>
  <si>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</si>
  <si>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</si>
  <si>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</si>
  <si>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</si>
  <si>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</si>
  <si>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</si>
  <si>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</si>
  <si>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</si>
  <si>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</si>
  <si>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</si>
  <si>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</si>
  <si>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</si>
  <si>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</si>
  <si>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</si>
  <si>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</si>
  <si>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</si>
  <si>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</si>
  <si>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</si>
  <si>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</si>
  <si>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</si>
  <si>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</si>
  <si>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</si>
  <si>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</si>
  <si>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</si>
  <si>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</si>
  <si>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</si>
  <si>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</si>
  <si>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</si>
  <si>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</si>
  <si>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</si>
  <si>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</si>
  <si>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</si>
  <si>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</si>
  <si>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</si>
  <si>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</si>
  <si>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</si>
  <si>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</si>
  <si>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</si>
  <si>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</si>
  <si>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</si>
  <si>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</si>
  <si>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</si>
  <si>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</si>
  <si>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</si>
  <si>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</si>
  <si>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</si>
  <si>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</si>
  <si>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</si>
  <si>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</si>
  <si>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</si>
  <si>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</si>
  <si>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</si>
  <si>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</si>
  <si>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</si>
  <si>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</si>
  <si>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</si>
  <si>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</si>
  <si>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</si>
  <si>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</si>
  <si>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</si>
  <si>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</si>
  <si>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</si>
  <si>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</si>
  <si>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</si>
  <si>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</si>
  <si>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</si>
  <si>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</si>
  <si>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</si>
  <si>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</si>
  <si>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</si>
  <si>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</si>
  <si>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</si>
  <si>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</si>
  <si>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</si>
  <si>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</si>
  <si>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</si>
  <si>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</si>
  <si>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</si>
  <si>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</si>
  <si>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</si>
  <si>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</si>
  <si>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</si>
  <si>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</si>
  <si>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</si>
  <si>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</si>
  <si>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</si>
  <si>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</si>
  <si>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</si>
  <si>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</si>
  <si>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</si>
  <si>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</si>
  <si>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</si>
  <si>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</si>
  <si>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</si>
  <si>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</si>
  <si>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</si>
  <si>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</si>
  <si>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</si>
  <si>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</si>
  <si>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</si>
  <si>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</si>
  <si>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</si>
  <si>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</si>
  <si>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</si>
  <si>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</si>
  <si>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</si>
  <si>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</si>
  <si>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</si>
  <si>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</si>
  <si>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</si>
  <si>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</si>
  <si>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</si>
  <si>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</si>
  <si>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</si>
  <si>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</si>
  <si>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</si>
  <si>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</si>
  <si>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</si>
  <si>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</si>
  <si>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</si>
  <si>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</si>
  <si>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</si>
  <si>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</si>
  <si>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</si>
  <si>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</si>
  <si>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</si>
  <si>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</si>
  <si>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</si>
  <si>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</si>
  <si>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</si>
  <si>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</si>
  <si>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</si>
  <si>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</si>
  <si>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</si>
  <si>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</si>
  <si>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</si>
  <si>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</si>
  <si>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</si>
  <si>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</si>
  <si>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</si>
  <si>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</si>
  <si>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</si>
  <si>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</si>
  <si>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</si>
  <si>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</si>
  <si>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</si>
  <si>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</si>
  <si>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</si>
  <si>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</si>
  <si>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</si>
  <si>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</si>
  <si>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</si>
  <si>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</si>
  <si>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</si>
  <si>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</si>
  <si>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</si>
  <si>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</si>
  <si>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</si>
  <si>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</si>
  <si>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</si>
  <si>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</si>
  <si>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</si>
  <si>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</si>
  <si>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</si>
  <si>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</si>
  <si>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</si>
  <si>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</si>
  <si>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</si>
  <si>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</si>
  <si>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</si>
  <si>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</si>
  <si>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</si>
  <si>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</si>
  <si>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</si>
  <si>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</si>
  <si>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</si>
  <si>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</si>
  <si>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</si>
  <si>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</si>
  <si>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</si>
  <si>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</si>
  <si>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</si>
  <si>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</si>
  <si>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</si>
  <si>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</si>
  <si>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</si>
  <si>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</si>
  <si>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</si>
  <si>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</si>
  <si>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</si>
  <si>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</si>
  <si>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</si>
  <si>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</si>
  <si>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</si>
  <si>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</si>
  <si>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</si>
  <si>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</si>
  <si>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</si>
  <si>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</si>
  <si>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</si>
  <si>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</si>
  <si>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</si>
  <si>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</si>
  <si>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</si>
  <si>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</si>
  <si>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</si>
  <si>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</si>
  <si>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</si>
  <si>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</si>
  <si>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</si>
  <si>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</si>
  <si>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</si>
  <si>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</si>
  <si>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</si>
  <si>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</si>
  <si>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</si>
  <si>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</si>
  <si>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</si>
  <si>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</si>
  <si>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</si>
  <si>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</si>
  <si>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</si>
  <si>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</si>
  <si>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</si>
  <si>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</si>
  <si>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</si>
  <si>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</si>
  <si>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</si>
  <si>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</si>
  <si>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</si>
  <si>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</si>
  <si>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</si>
  <si>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</si>
  <si>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</si>
  <si>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</si>
  <si>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</si>
  <si>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</si>
  <si>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</si>
  <si>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</si>
  <si>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</si>
  <si>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</si>
  <si>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</si>
  <si>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</si>
  <si>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</si>
  <si>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</si>
  <si>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</si>
  <si>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</si>
  <si>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</si>
  <si>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</si>
  <si>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</si>
  <si>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</si>
  <si>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</si>
  <si>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</si>
  <si>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</si>
  <si>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</si>
  <si>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</si>
  <si>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</si>
  <si>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</si>
  <si>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</si>
  <si>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</si>
  <si>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</si>
  <si>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</si>
  <si>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</si>
  <si>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</si>
  <si>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</si>
  <si>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</si>
  <si>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</si>
  <si>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</si>
  <si>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</si>
  <si>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</si>
  <si>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</si>
  <si>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</si>
  <si>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</si>
  <si>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</si>
  <si>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</si>
  <si>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</si>
  <si>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</si>
  <si>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</si>
  <si>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</si>
  <si>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</si>
  <si>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</si>
  <si>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</si>
  <si>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</si>
  <si>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</si>
  <si>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</si>
  <si>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</si>
  <si>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</si>
  <si>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</si>
  <si>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</si>
  <si>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</si>
  <si>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</si>
  <si>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</si>
  <si>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</si>
  <si>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</si>
  <si>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</si>
  <si>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</si>
  <si>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</si>
  <si>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</si>
  <si>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</si>
  <si>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</si>
  <si>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</si>
  <si>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</si>
  <si>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</si>
  <si>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</si>
  <si>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</si>
  <si>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</si>
  <si>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</si>
  <si>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</si>
  <si>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</si>
  <si>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</si>
  <si>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</si>
  <si>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</si>
  <si>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</si>
  <si>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</si>
  <si>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</si>
  <si>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</si>
  <si>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</si>
  <si>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</si>
  <si>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</si>
  <si>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</si>
  <si>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</si>
  <si>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</si>
  <si>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</si>
  <si>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</si>
  <si>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</si>
  <si>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</si>
  <si>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</si>
  <si>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</si>
  <si>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</si>
  <si>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</si>
  <si>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</si>
  <si>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</si>
  <si>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</si>
  <si>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</si>
  <si>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</si>
  <si>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</si>
  <si>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</si>
  <si>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</si>
  <si>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</si>
  <si>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</si>
  <si>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</si>
  <si>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</si>
  <si>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</si>
  <si>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</si>
  <si>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</si>
  <si>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</si>
  <si>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</si>
  <si>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</si>
  <si>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</si>
  <si>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</si>
  <si>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</si>
  <si>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</si>
  <si>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</si>
  <si>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</si>
  <si>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</si>
  <si>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</si>
  <si>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</si>
  <si>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</si>
  <si>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</si>
  <si>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</si>
  <si>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</si>
  <si>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</si>
  <si>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</si>
  <si>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</si>
  <si>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</si>
  <si>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</si>
  <si>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</si>
  <si>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</si>
  <si>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</si>
  <si>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</si>
  <si>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</si>
  <si>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</si>
  <si>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</si>
  <si>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</si>
  <si>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</si>
  <si>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</si>
  <si>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</si>
  <si>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</si>
  <si>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</si>
  <si>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</si>
  <si>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</si>
  <si>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</si>
  <si>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</si>
  <si>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</si>
  <si>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</si>
  <si>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</si>
  <si>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</si>
  <si>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</si>
  <si>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</si>
  <si>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</si>
  <si>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</si>
  <si>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</si>
  <si>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</si>
  <si>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</si>
  <si>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</si>
  <si>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</si>
  <si>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</si>
  <si>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</si>
  <si>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</si>
  <si>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</si>
  <si>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</si>
  <si>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</si>
  <si>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</si>
  <si>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</si>
  <si>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</si>
  <si>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</si>
  <si>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</si>
  <si>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</si>
  <si>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</si>
  <si>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</si>
  <si>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</si>
  <si>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</si>
  <si>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</si>
  <si>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</si>
  <si>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</si>
  <si>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</si>
  <si>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</si>
  <si>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</si>
  <si>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</si>
  <si>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</si>
  <si>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</si>
  <si>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</si>
  <si>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</si>
  <si>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</si>
  <si>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</si>
  <si>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</si>
  <si>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</si>
  <si>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</si>
  <si>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</si>
  <si>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</si>
  <si>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</si>
  <si>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</si>
  <si>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</si>
  <si>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</si>
  <si>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</si>
  <si>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</si>
  <si>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</si>
  <si>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</si>
  <si>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</si>
  <si>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</si>
  <si>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</si>
  <si>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</si>
  <si>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</si>
  <si>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</si>
  <si>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</si>
  <si>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</si>
  <si>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</si>
  <si>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</si>
  <si>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</si>
  <si>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</si>
  <si>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</si>
  <si>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</si>
  <si>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</si>
  <si>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</si>
  <si>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</si>
  <si>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</si>
  <si>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</si>
  <si>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</si>
  <si>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</si>
  <si>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</si>
  <si>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</si>
  <si>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</si>
  <si>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</si>
  <si>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</si>
  <si>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</si>
  <si>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</si>
  <si>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</si>
  <si>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</si>
  <si>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</si>
  <si>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</si>
  <si>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</si>
  <si>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</si>
  <si>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</si>
  <si>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</si>
  <si>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</si>
  <si>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</si>
  <si>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</si>
  <si>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</si>
  <si>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</si>
  <si>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</si>
  <si>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</si>
  <si>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</si>
  <si>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</si>
  <si>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</si>
  <si>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</si>
  <si>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</si>
  <si>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</si>
  <si>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</si>
  <si>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</si>
  <si>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</si>
  <si>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</si>
  <si>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</si>
  <si>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</si>
  <si>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</si>
  <si>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</si>
  <si>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</si>
  <si>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</si>
  <si>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</si>
  <si>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</si>
  <si>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</si>
  <si>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</si>
  <si>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</si>
  <si>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</si>
  <si>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</si>
  <si>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</si>
  <si>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</si>
  <si>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</si>
  <si>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</si>
  <si>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</si>
  <si>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</si>
  <si>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</si>
  <si>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</si>
  <si>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</si>
  <si>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</si>
  <si>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</si>
  <si>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</si>
  <si>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</si>
  <si>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</si>
  <si>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</si>
  <si>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</si>
  <si>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</si>
  <si>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</si>
  <si>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</si>
  <si>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</si>
  <si>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</si>
  <si>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</si>
  <si>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</si>
  <si>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</si>
  <si>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</si>
  <si>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</si>
  <si>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</si>
  <si>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</si>
  <si>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</si>
  <si>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</si>
  <si>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</si>
  <si>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</si>
  <si>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</si>
  <si>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</si>
  <si>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</si>
  <si>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</si>
  <si>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</si>
  <si>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</si>
  <si>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</si>
  <si>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</si>
  <si>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</si>
  <si>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</si>
  <si>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</si>
  <si>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</si>
  <si>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</si>
  <si>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</si>
  <si>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</si>
  <si>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</si>
  <si>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</si>
  <si>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</si>
  <si>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</si>
  <si>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</si>
  <si>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</si>
  <si>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</si>
  <si>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</si>
  <si>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</si>
  <si>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</si>
  <si>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</si>
  <si>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</si>
  <si>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</si>
  <si>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</si>
  <si>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</si>
  <si>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</si>
  <si>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</si>
  <si>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</si>
  <si>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</si>
  <si>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</si>
  <si>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</si>
  <si>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</si>
  <si>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</si>
  <si>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</si>
  <si>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</si>
  <si>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</si>
  <si>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</si>
  <si>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</si>
  <si>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</si>
  <si>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</si>
  <si>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</si>
  <si>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</si>
  <si>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</si>
  <si>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</si>
  <si>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</si>
  <si>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</si>
  <si>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</si>
  <si>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</si>
  <si>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</si>
  <si>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</si>
  <si>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</si>
  <si>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</si>
  <si>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</si>
  <si>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</si>
  <si>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</si>
  <si>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</si>
  <si>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</si>
  <si>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</si>
  <si>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</si>
  <si>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</si>
  <si>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</si>
  <si>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</si>
  <si>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</si>
  <si>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</si>
  <si>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</si>
  <si>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</si>
  <si>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</si>
  <si>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</si>
  <si>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</si>
  <si>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</si>
  <si>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</si>
  <si>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</si>
  <si>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</si>
  <si>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</si>
  <si>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</si>
  <si>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</si>
  <si>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</si>
  <si>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</si>
  <si>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</si>
  <si>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</si>
  <si>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</si>
  <si>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</si>
  <si>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</si>
  <si>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</si>
  <si>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</si>
  <si>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</si>
  <si>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</si>
  <si>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</si>
  <si>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</si>
  <si>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</si>
  <si>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</si>
  <si>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</si>
  <si>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</si>
  <si>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</si>
  <si>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</si>
  <si>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</si>
  <si>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</si>
  <si>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</si>
  <si>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</si>
  <si>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</si>
  <si>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</si>
  <si>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</si>
  <si>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</si>
  <si>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</si>
  <si>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</si>
  <si>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</si>
  <si>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</si>
  <si>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</si>
  <si>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</si>
  <si>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</si>
  <si>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</si>
  <si>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</si>
  <si>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</si>
  <si>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</si>
  <si>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</si>
  <si>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</si>
  <si>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</si>
  <si>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</si>
  <si>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</si>
  <si>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</si>
  <si>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</si>
  <si>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</si>
  <si>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</si>
  <si>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</si>
  <si>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</si>
  <si>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</si>
  <si>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</si>
  <si>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</si>
  <si>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</si>
  <si>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</si>
  <si>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</si>
  <si>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</si>
  <si>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</si>
  <si>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</si>
  <si>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</si>
  <si>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</si>
  <si>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</si>
  <si>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</si>
  <si>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</si>
  <si>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</si>
  <si>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</si>
  <si>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</si>
  <si>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</si>
  <si>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</si>
  <si>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</si>
  <si>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</si>
  <si>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</si>
  <si>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</si>
  <si>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</si>
  <si>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</si>
  <si>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</si>
  <si>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</si>
  <si>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</si>
  <si>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</si>
  <si>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</si>
  <si>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</si>
  <si>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</si>
  <si>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</si>
  <si>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</si>
  <si>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</si>
  <si>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</si>
  <si>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</si>
  <si>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</si>
  <si>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</si>
  <si>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</si>
  <si>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</si>
  <si>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</si>
  <si>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</si>
  <si>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</si>
  <si>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</si>
  <si>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</si>
  <si>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</si>
  <si>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</si>
  <si>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</si>
  <si>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</si>
  <si>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</si>
  <si>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</si>
  <si>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</si>
  <si>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</si>
  <si>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</si>
  <si>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</si>
  <si>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</si>
  <si>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</si>
  <si>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</si>
  <si>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</si>
  <si>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</si>
  <si>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</si>
  <si>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</si>
  <si>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</si>
  <si>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</si>
  <si>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</si>
  <si>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</si>
  <si>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</si>
  <si>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</si>
  <si>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</si>
  <si>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</si>
  <si>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</si>
  <si>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</si>
  <si>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</si>
  <si>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</si>
  <si>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</si>
  <si>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</si>
  <si>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</si>
  <si>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</si>
  <si>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</si>
  <si>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</si>
  <si>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</si>
  <si>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</si>
  <si>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</si>
  <si>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</si>
  <si>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</si>
  <si>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</si>
  <si>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</si>
  <si>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</si>
  <si>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</si>
  <si>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</si>
  <si>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</si>
  <si>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</si>
  <si>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</si>
  <si>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</si>
  <si>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</si>
  <si>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</si>
  <si>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</si>
  <si>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</si>
  <si>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</si>
  <si>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</si>
  <si>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</si>
  <si>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</si>
  <si>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</si>
  <si>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</si>
  <si>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</si>
  <si>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</si>
  <si>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</si>
  <si>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</si>
  <si>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</si>
  <si>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</si>
  <si>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</si>
  <si>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</si>
  <si>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</si>
  <si>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</si>
  <si>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</si>
  <si>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</si>
  <si>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</si>
  <si>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</si>
  <si>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</si>
  <si>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</si>
  <si>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</si>
  <si>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</si>
  <si>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</si>
  <si>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</si>
  <si>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</si>
  <si>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</si>
  <si>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</si>
  <si>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</si>
  <si>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</si>
  <si>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</si>
  <si>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</si>
  <si>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</si>
  <si>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</si>
  <si>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</si>
  <si>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</si>
  <si>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</si>
  <si>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</si>
  <si>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</si>
  <si>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</si>
  <si>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</si>
  <si>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</si>
  <si>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</si>
  <si>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</si>
  <si>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</si>
  <si>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</si>
  <si>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</si>
  <si>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</si>
  <si>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</si>
  <si>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</si>
  <si>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</si>
  <si>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</si>
  <si>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</si>
  <si>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</si>
  <si>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</si>
  <si>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</si>
  <si>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</si>
  <si>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</si>
  <si>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</si>
  <si>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</si>
  <si>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</si>
  <si>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</si>
  <si>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</si>
  <si>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</si>
  <si>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</si>
  <si>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</si>
  <si>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</si>
  <si>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</si>
  <si>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</si>
  <si>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</si>
  <si>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</si>
  <si>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</si>
  <si>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</si>
  <si>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</si>
  <si>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</si>
  <si>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</si>
  <si>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</si>
  <si>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</si>
  <si>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</si>
  <si>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</si>
  <si>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</si>
  <si>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</si>
  <si>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</si>
  <si>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</si>
  <si>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</si>
  <si>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</si>
  <si>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</si>
  <si>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</si>
  <si>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</si>
  <si>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</si>
  <si>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</si>
  <si>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</si>
  <si>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</si>
  <si>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</si>
  <si>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</si>
  <si>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</si>
  <si>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</si>
  <si>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</si>
  <si>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</si>
  <si>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</si>
  <si>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</si>
  <si>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</si>
  <si>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</si>
  <si>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</si>
  <si>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</si>
  <si>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</si>
  <si>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</si>
  <si>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</si>
  <si>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</si>
  <si>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</si>
  <si>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</si>
  <si>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</si>
  <si>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</si>
  <si>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</si>
  <si>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</si>
  <si>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</si>
  <si>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</si>
  <si>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</si>
  <si>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</si>
  <si>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</si>
  <si>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</si>
  <si>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</si>
  <si>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</si>
  <si>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</si>
  <si>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</si>
  <si>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</si>
  <si>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</si>
  <si>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</si>
  <si>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</si>
  <si>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</si>
  <si>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</si>
  <si>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</si>
  <si>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</si>
  <si>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</si>
  <si>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</si>
  <si>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</si>
  <si>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</si>
  <si>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</si>
  <si>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</si>
  <si>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</si>
  <si>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</si>
  <si>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</si>
  <si>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</si>
  <si>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</si>
  <si>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</si>
  <si>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</si>
  <si>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</si>
  <si>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</si>
  <si>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</si>
  <si>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</si>
  <si>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</si>
  <si>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</si>
  <si>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</si>
  <si>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</si>
  <si>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</si>
  <si>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</si>
  <si>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</si>
  <si>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</si>
  <si>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</si>
  <si>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</si>
  <si>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</si>
  <si>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</si>
  <si>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</si>
  <si>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</si>
  <si>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</si>
  <si>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</si>
  <si>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</si>
  <si>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</si>
  <si>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</si>
  <si>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</si>
  <si>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</si>
  <si>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</si>
  <si>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</si>
  <si>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</si>
  <si>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</si>
  <si>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</si>
  <si>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</si>
  <si>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</si>
  <si>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</si>
  <si>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</si>
  <si>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</si>
  <si>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</si>
  <si>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</si>
  <si>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</si>
  <si>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</si>
  <si>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</si>
  <si>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</si>
  <si>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</si>
  <si>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</si>
  <si>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</si>
  <si>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</si>
  <si>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</si>
  <si>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</si>
  <si>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</si>
  <si>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</si>
  <si>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</si>
  <si>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</si>
  <si>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</si>
  <si>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</si>
  <si>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</si>
  <si>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</si>
  <si>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</si>
  <si>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</si>
  <si>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</si>
  <si>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</si>
  <si>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</si>
  <si>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</si>
  <si>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</si>
  <si>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</si>
  <si>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</si>
  <si>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</si>
  <si>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</si>
  <si>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</si>
  <si>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</si>
  <si>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</si>
  <si>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</si>
  <si>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</si>
  <si>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</si>
  <si>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</si>
  <si>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</si>
  <si>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</si>
  <si>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</si>
  <si>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</si>
  <si>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</si>
  <si>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</si>
  <si>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</si>
  <si>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</si>
  <si>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</si>
  <si>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</si>
  <si>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</si>
  <si>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</si>
  <si>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</si>
  <si>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</si>
  <si>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</si>
  <si>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</si>
  <si>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</si>
  <si>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</si>
  <si>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</si>
  <si>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</si>
  <si>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</si>
  <si>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</si>
  <si>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</si>
  <si>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</si>
  <si>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</si>
  <si>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</si>
  <si>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</si>
  <si>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</si>
  <si>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</si>
  <si>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</si>
  <si>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</si>
  <si>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</si>
  <si>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</si>
  <si>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</si>
  <si>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</si>
  <si>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</si>
  <si>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</si>
  <si>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</si>
  <si>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</si>
  <si>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</si>
  <si>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</si>
  <si>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</si>
  <si>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</si>
  <si>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</si>
  <si>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</si>
  <si>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</si>
  <si>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</si>
  <si>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</si>
  <si>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</si>
  <si>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</si>
  <si>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</si>
  <si>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</si>
  <si>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</si>
  <si>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</si>
  <si>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</si>
  <si>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</si>
  <si>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</si>
  <si>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</si>
  <si>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</si>
  <si>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</si>
  <si>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</si>
  <si>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</si>
  <si>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</si>
  <si>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</si>
  <si>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</si>
  <si>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</si>
  <si>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</si>
  <si>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</si>
  <si>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</si>
  <si>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</si>
  <si>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</si>
  <si>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</si>
  <si>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</si>
  <si>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</si>
  <si>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</si>
  <si>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</si>
  <si>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</si>
  <si>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</si>
  <si>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</si>
  <si>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</si>
  <si>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</si>
  <si>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</si>
  <si>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</si>
  <si>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</si>
  <si>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</si>
  <si>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</si>
  <si>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</si>
  <si>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</si>
  <si>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</si>
  <si>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</si>
  <si>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</si>
  <si>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</si>
  <si>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</si>
  <si>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</si>
  <si>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</si>
  <si>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</si>
  <si>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</si>
  <si>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</si>
  <si>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</si>
  <si>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</si>
  <si>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</si>
  <si>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</si>
  <si>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</si>
  <si>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</si>
  <si>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</si>
  <si>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</si>
  <si>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</si>
  <si>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</si>
  <si>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</si>
  <si>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</si>
  <si>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</si>
  <si>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</si>
  <si>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</si>
  <si>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</si>
  <si>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</si>
  <si>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</si>
  <si>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</si>
  <si>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</si>
  <si>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</si>
  <si>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</si>
  <si>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</si>
  <si>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</si>
  <si>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</si>
  <si>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</si>
  <si>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</si>
  <si>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</si>
  <si>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</si>
  <si>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</si>
  <si>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</si>
  <si>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</si>
  <si>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</si>
  <si>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</si>
  <si>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</si>
  <si>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</si>
  <si>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</si>
  <si>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</si>
  <si>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</si>
  <si>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</si>
  <si>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</si>
  <si>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</si>
  <si>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</si>
  <si>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</si>
  <si>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</si>
  <si>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</si>
  <si>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</si>
  <si>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</si>
  <si>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</si>
  <si>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</si>
  <si>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</si>
  <si>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</si>
  <si>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</si>
  <si>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</si>
  <si>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</si>
  <si>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</si>
  <si>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</si>
  <si>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</si>
  <si>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</si>
  <si>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</si>
  <si>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</si>
  <si>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</si>
  <si>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</si>
  <si>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</si>
  <si>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</si>
  <si>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</si>
  <si>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</si>
  <si>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</si>
  <si>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</si>
  <si>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</si>
  <si>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</si>
  <si>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</si>
  <si>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</si>
  <si>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</si>
  <si>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</si>
  <si>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</si>
  <si>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</si>
  <si>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</si>
  <si>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</si>
  <si>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</si>
  <si>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</si>
  <si>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</si>
  <si>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</si>
  <si>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</si>
  <si>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</si>
  <si>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</si>
  <si>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</si>
  <si>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</si>
  <si>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</si>
  <si>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</si>
  <si>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</si>
  <si>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</si>
  <si>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</si>
  <si>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</si>
  <si>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</si>
  <si>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</si>
  <si>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</si>
  <si>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</si>
  <si>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</si>
  <si>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</si>
  <si>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</si>
  <si>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</si>
  <si>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</si>
  <si>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</si>
  <si>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</si>
  <si>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</si>
  <si>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</si>
  <si>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</si>
  <si>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</si>
  <si>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</si>
  <si>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</si>
  <si>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</si>
  <si>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</si>
  <si>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</si>
  <si>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</si>
  <si>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</si>
  <si>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</si>
  <si>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</si>
  <si>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</si>
  <si>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</si>
  <si>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</si>
  <si>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</si>
  <si>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</si>
  <si>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</si>
  <si>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</si>
  <si>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</si>
  <si>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</si>
  <si>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</si>
  <si>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</si>
  <si>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</si>
  <si>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</si>
  <si>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</si>
  <si>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</si>
  <si>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</si>
  <si>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</si>
  <si>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</si>
  <si>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</si>
  <si>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</si>
  <si>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</si>
  <si>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</si>
  <si>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</si>
  <si>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</si>
  <si>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</si>
  <si>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</si>
  <si>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</si>
  <si>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</si>
  <si>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</si>
  <si>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</si>
  <si>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</si>
  <si>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</si>
  <si>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</si>
  <si>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</si>
  <si>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</si>
  <si>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</si>
  <si>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</si>
  <si>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</si>
  <si>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</si>
  <si>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</si>
  <si>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</si>
  <si>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</si>
  <si>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</si>
  <si>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</si>
  <si>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</si>
  <si>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</si>
  <si>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</si>
  <si>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</si>
  <si>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</si>
  <si>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</si>
  <si>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</si>
  <si>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</si>
  <si>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</si>
  <si>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</si>
  <si>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</si>
  <si>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</si>
  <si>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</si>
  <si>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</si>
  <si>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</si>
  <si>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</si>
  <si>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</si>
  <si>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</si>
  <si>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</si>
  <si>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</si>
  <si>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</si>
  <si>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</si>
  <si>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</si>
  <si>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</si>
  <si>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</si>
  <si>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</si>
  <si>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</si>
  <si>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</si>
  <si>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</si>
  <si>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</si>
  <si>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</si>
  <si>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</si>
  <si>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</si>
  <si>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</si>
  <si>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</si>
  <si>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</si>
  <si>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</si>
  <si>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</si>
  <si>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</si>
  <si>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</si>
  <si>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</si>
  <si>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</si>
  <si>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</si>
  <si>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</si>
  <si>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</si>
  <si>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</si>
  <si>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</si>
  <si>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</si>
  <si>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</si>
  <si>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</si>
  <si>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</si>
  <si>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</si>
  <si>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</si>
  <si>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</si>
  <si>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</si>
  <si>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</si>
  <si>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</si>
  <si>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</si>
  <si>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</si>
  <si>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</si>
  <si>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</si>
  <si>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</si>
  <si>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</si>
  <si>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</si>
  <si>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</si>
  <si>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</si>
  <si>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</si>
  <si>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</si>
  <si>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</si>
  <si>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</si>
  <si>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</si>
  <si>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</si>
  <si>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</si>
  <si>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</si>
  <si>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</si>
  <si>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</si>
  <si>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</si>
  <si>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</si>
  <si>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</si>
  <si>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</si>
  <si>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</si>
  <si>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</si>
  <si>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</si>
  <si>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</si>
  <si>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</si>
  <si>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</si>
  <si>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</si>
  <si>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</si>
  <si>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</si>
  <si>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</si>
  <si>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</si>
  <si>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</si>
  <si>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</si>
  <si>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</si>
  <si>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</si>
  <si>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</si>
  <si>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</si>
  <si>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</si>
  <si>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</si>
  <si>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</si>
  <si>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</si>
  <si>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</si>
  <si>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</si>
  <si>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</si>
  <si>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</si>
  <si>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</si>
  <si>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</si>
  <si>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</si>
  <si>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</si>
  <si>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</si>
  <si>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</si>
  <si>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</si>
  <si>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</si>
  <si>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</si>
  <si>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</si>
  <si>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</si>
  <si>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</si>
  <si>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</si>
  <si>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</si>
  <si>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</si>
  <si>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</si>
  <si>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</si>
  <si>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</si>
  <si>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</si>
  <si>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</si>
  <si>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</si>
  <si>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</si>
  <si>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</si>
  <si>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</si>
  <si>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</si>
  <si>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</si>
  <si>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</si>
  <si>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</si>
  <si>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</si>
  <si>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</si>
  <si>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</si>
  <si>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</si>
  <si>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</si>
  <si>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</si>
  <si>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</si>
  <si>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</si>
  <si>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</si>
  <si>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</si>
  <si>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</si>
  <si>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</si>
  <si>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</si>
  <si>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</si>
  <si>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</si>
  <si>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</si>
  <si>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</si>
  <si>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</si>
  <si>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</si>
  <si>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</si>
  <si>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</si>
  <si>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</si>
  <si>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</si>
  <si>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</si>
  <si>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</si>
  <si>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</si>
  <si>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</si>
  <si>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</si>
  <si>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</si>
  <si>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</si>
  <si>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</si>
  <si>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</si>
  <si>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</si>
  <si>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</si>
  <si>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</si>
  <si>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</si>
  <si>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</si>
  <si>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</si>
  <si>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</si>
  <si>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</si>
  <si>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</si>
  <si>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</si>
  <si>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</si>
  <si>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</si>
  <si>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</si>
  <si>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</si>
  <si>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</si>
  <si>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</si>
  <si>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</si>
  <si>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</si>
  <si>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</si>
  <si>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</si>
  <si>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</si>
  <si>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</si>
  <si>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</si>
  <si>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</si>
  <si>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</si>
  <si>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</si>
  <si>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</si>
  <si>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</si>
  <si>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</si>
  <si>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</si>
  <si>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</si>
  <si>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</si>
  <si>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</si>
  <si>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</si>
  <si>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</si>
  <si>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</si>
  <si>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</si>
  <si>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</si>
  <si>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</si>
  <si>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</si>
  <si>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</si>
  <si>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</si>
  <si>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</si>
  <si>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</si>
  <si>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</si>
  <si>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</si>
  <si>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</si>
  <si>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</si>
  <si>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</si>
  <si>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</si>
  <si>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</si>
  <si>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</si>
  <si>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</si>
  <si>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</si>
  <si>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</si>
  <si>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</si>
  <si>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</si>
  <si>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</si>
  <si>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</si>
  <si>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</si>
  <si>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</si>
  <si>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</si>
  <si>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</si>
  <si>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</si>
  <si>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</si>
  <si>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</si>
  <si>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</si>
  <si>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</si>
  <si>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</si>
  <si>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</si>
  <si>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</si>
  <si>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</si>
  <si>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</si>
  <si>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</si>
  <si>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</si>
  <si>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</si>
  <si>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</si>
  <si>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</si>
  <si>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</si>
  <si>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</si>
  <si>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</si>
  <si>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</si>
  <si>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</si>
  <si>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</si>
  <si>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</si>
  <si>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</si>
  <si>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</si>
  <si>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</si>
  <si>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</si>
  <si>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</si>
  <si>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</si>
  <si>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</si>
  <si>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</si>
  <si>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</si>
  <si>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</si>
  <si>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</si>
  <si>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</si>
  <si>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</si>
  <si>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</si>
  <si>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</si>
  <si>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</si>
  <si>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</si>
  <si>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</si>
  <si>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</si>
  <si>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</si>
  <si>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</si>
  <si>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</si>
  <si>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</si>
  <si>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</si>
  <si>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</si>
  <si>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</si>
  <si>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</si>
  <si>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</si>
  <si>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</si>
  <si>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</si>
  <si>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</si>
  <si>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</si>
  <si>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</si>
  <si>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</si>
  <si>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</si>
  <si>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</si>
  <si>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</si>
  <si>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</si>
  <si>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</si>
  <si>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</si>
  <si>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</si>
  <si>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</si>
  <si>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</si>
  <si>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</si>
  <si>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</si>
  <si>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</si>
  <si>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</si>
  <si>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</si>
  <si>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</si>
  <si>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</si>
  <si>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</si>
  <si>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</si>
  <si>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</si>
  <si>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</si>
  <si>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</si>
  <si>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</si>
  <si>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</si>
  <si>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</si>
  <si>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</si>
  <si>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</si>
  <si>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</si>
  <si>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</si>
  <si>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</si>
  <si>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</si>
  <si>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</si>
  <si>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</si>
  <si>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</si>
  <si>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</si>
  <si>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</si>
  <si>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</si>
  <si>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</si>
  <si>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</si>
  <si>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</si>
  <si>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</si>
  <si>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</si>
  <si>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</si>
  <si>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</si>
  <si>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</si>
  <si>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</si>
  <si>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</si>
  <si>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</si>
  <si>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</si>
  <si>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</si>
  <si>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</si>
  <si>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</si>
  <si>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</si>
  <si>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</si>
  <si>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</si>
  <si>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</si>
  <si>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</si>
  <si>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</si>
  <si>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</si>
  <si>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</si>
  <si>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</si>
  <si>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</si>
  <si>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</si>
  <si>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</si>
  <si>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</si>
  <si>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</si>
  <si>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</si>
  <si>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</si>
  <si>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</si>
  <si>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</si>
  <si>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</si>
  <si>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</si>
  <si>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</si>
  <si>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</si>
  <si>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</si>
  <si>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</si>
  <si>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</si>
  <si>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</si>
  <si>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</si>
  <si>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</si>
  <si>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</si>
  <si>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</si>
  <si>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</si>
  <si>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</si>
  <si>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</si>
  <si>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</si>
  <si>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</si>
  <si>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</si>
  <si>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</si>
  <si>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</si>
  <si>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</si>
  <si>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</si>
  <si>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</si>
  <si>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</si>
  <si>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</si>
  <si>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</si>
  <si>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</si>
  <si>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</si>
  <si>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</si>
  <si>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</si>
  <si>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</si>
  <si>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</si>
  <si>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</si>
  <si>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</si>
  <si>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</si>
  <si>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</si>
  <si>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</si>
  <si>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</si>
  <si>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</si>
  <si>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</si>
  <si>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</si>
  <si>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</si>
  <si>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</si>
  <si>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</si>
  <si>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</si>
  <si>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</si>
  <si>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</si>
  <si>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</si>
  <si>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</si>
  <si>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</si>
  <si>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</si>
  <si>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</si>
  <si>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</si>
  <si>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</si>
  <si>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</si>
  <si>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</si>
  <si>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</si>
  <si>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</si>
  <si>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</si>
  <si>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</si>
  <si>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</si>
  <si>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</si>
  <si>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</si>
  <si>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</si>
  <si>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</si>
  <si>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</si>
  <si>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</si>
  <si>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</si>
  <si>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</si>
  <si>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</si>
  <si>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</si>
  <si>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</si>
  <si>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</si>
  <si>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</si>
  <si>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</si>
  <si>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</si>
  <si>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</si>
  <si>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</si>
  <si>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</si>
  <si>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</si>
  <si>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</si>
  <si>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</si>
  <si>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</si>
  <si>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</si>
  <si>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</si>
  <si>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</si>
  <si>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</si>
  <si>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</si>
  <si>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</si>
  <si>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</si>
  <si>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</si>
  <si>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</si>
  <si>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</si>
  <si>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</si>
  <si>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</si>
  <si>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</si>
  <si>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</si>
  <si>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</si>
  <si>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</si>
  <si>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</si>
  <si>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</si>
  <si>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</si>
  <si>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</si>
  <si>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</si>
  <si>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</si>
  <si>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</si>
  <si>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</si>
  <si>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</si>
  <si>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</si>
  <si>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</si>
  <si>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</si>
  <si>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</si>
  <si>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</si>
  <si>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</si>
  <si>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</si>
  <si>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</si>
  <si>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</si>
  <si>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</si>
  <si>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</si>
  <si>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</si>
  <si>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</si>
  <si>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</si>
  <si>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</si>
  <si>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</si>
  <si>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</si>
  <si>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</si>
  <si>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</si>
  <si>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</si>
  <si>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</si>
  <si>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</si>
  <si>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</si>
  <si>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</si>
  <si>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</si>
  <si>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</si>
  <si>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</si>
  <si>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</si>
  <si>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</si>
  <si>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</si>
  <si>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</si>
  <si>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</si>
  <si>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</si>
  <si>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</si>
  <si>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</si>
  <si>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</si>
  <si>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</si>
  <si>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</si>
  <si>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</si>
  <si>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</si>
  <si>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</si>
  <si>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</si>
  <si>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</si>
  <si>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</si>
  <si>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</si>
  <si>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</si>
  <si>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</si>
  <si>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</si>
  <si>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</si>
  <si>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</si>
  <si>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</si>
  <si>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</si>
  <si>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</si>
  <si>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</si>
  <si>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</si>
  <si>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</si>
  <si>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</si>
  <si>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</si>
  <si>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</si>
  <si>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</si>
  <si>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</si>
  <si>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</si>
  <si>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</si>
  <si>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</si>
  <si>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</si>
  <si>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</si>
  <si>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</si>
  <si>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</si>
  <si>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</si>
  <si>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</si>
  <si>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</si>
  <si>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</si>
  <si>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</si>
  <si>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</si>
  <si>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</si>
  <si>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</si>
  <si>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</si>
  <si>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</si>
  <si>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</si>
  <si>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</si>
  <si>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</si>
  <si>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</si>
  <si>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</si>
  <si>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</si>
  <si>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</si>
  <si>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</si>
  <si>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</si>
  <si>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</si>
  <si>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</si>
  <si>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</si>
  <si>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</si>
  <si>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</si>
  <si>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</si>
  <si>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</si>
  <si>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</si>
  <si>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</si>
  <si>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</si>
  <si>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</si>
  <si>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</si>
  <si>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</si>
  <si>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</si>
  <si>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</si>
  <si>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</si>
  <si>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</si>
  <si>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</si>
  <si>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</si>
  <si>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</si>
  <si>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</si>
  <si>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</si>
  <si>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</si>
  <si>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</si>
  <si>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</si>
  <si>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</si>
  <si>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</si>
  <si>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</si>
  <si>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</si>
  <si>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</si>
  <si>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</si>
  <si>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</si>
  <si>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</si>
  <si>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</si>
  <si>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</si>
  <si>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</si>
  <si>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</si>
  <si>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</si>
  <si>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</si>
  <si>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</si>
  <si>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</si>
  <si>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</si>
  <si>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</si>
  <si>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</si>
  <si>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</si>
  <si>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</si>
  <si>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</si>
  <si>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</si>
  <si>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</si>
  <si>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</si>
  <si>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</si>
  <si>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</si>
  <si>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</si>
  <si>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</si>
  <si>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</si>
  <si>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</si>
  <si>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</si>
  <si>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</si>
  <si>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</si>
  <si>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</si>
  <si>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</si>
  <si>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</si>
  <si>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</si>
  <si>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</si>
  <si>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</si>
  <si>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</si>
  <si>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</si>
  <si>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</si>
  <si>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</si>
  <si>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</si>
  <si>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</si>
  <si>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</si>
  <si>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</si>
  <si>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</si>
  <si>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</si>
  <si>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</si>
  <si>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</si>
  <si>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</si>
  <si>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</si>
  <si>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</si>
  <si>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</si>
  <si>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</si>
  <si>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</si>
  <si>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</si>
  <si>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</si>
  <si>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</si>
  <si>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</si>
  <si>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</si>
  <si>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</si>
  <si>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</si>
  <si>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</si>
  <si>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</si>
  <si>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</si>
  <si>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</si>
  <si>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</si>
  <si>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</si>
  <si>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</si>
  <si>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</si>
  <si>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</si>
  <si>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</si>
  <si>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</si>
  <si>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</si>
  <si>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</si>
  <si>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</si>
  <si>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</si>
  <si>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</si>
  <si>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</si>
  <si>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</si>
  <si>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</si>
  <si>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</si>
  <si>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</si>
  <si>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</si>
  <si>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</si>
  <si>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</si>
  <si>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</si>
  <si>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</si>
  <si>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</si>
  <si>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</si>
  <si>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</si>
  <si>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</si>
  <si>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</si>
  <si>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</si>
  <si>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</si>
  <si>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</si>
  <si>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</si>
  <si>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</si>
  <si>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</si>
  <si>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</si>
  <si>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</si>
  <si>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</si>
  <si>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</si>
  <si>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</si>
  <si>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</si>
  <si>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</si>
  <si>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</si>
  <si>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</si>
  <si>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</si>
  <si>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</si>
  <si>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</si>
  <si>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</si>
  <si>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</si>
  <si>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</si>
  <si>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</si>
  <si>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</si>
  <si>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</si>
  <si>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</si>
  <si>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</si>
  <si>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</si>
  <si>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</si>
  <si>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</si>
  <si>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</si>
  <si>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</si>
  <si>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</si>
  <si>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</si>
  <si>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</si>
  <si>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</si>
  <si>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</si>
  <si>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</si>
  <si>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</si>
  <si>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</si>
  <si>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</si>
  <si>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</si>
  <si>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</si>
  <si>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</si>
  <si>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</si>
  <si>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</si>
  <si>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</si>
  <si>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</si>
  <si>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</si>
  <si>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</si>
  <si>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</si>
  <si>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</si>
  <si>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</si>
  <si>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</si>
  <si>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</si>
  <si>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</si>
  <si>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</si>
  <si>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</si>
  <si>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</si>
  <si>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</si>
  <si>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</si>
  <si>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</si>
  <si>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</si>
  <si>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</si>
  <si>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</si>
  <si>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</si>
  <si>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</si>
  <si>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</si>
  <si>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</si>
  <si>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</si>
  <si>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</si>
  <si>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</si>
  <si>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</si>
  <si>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</si>
  <si>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</si>
  <si>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</si>
  <si>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</si>
  <si>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</si>
  <si>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</si>
  <si>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</si>
  <si>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</si>
  <si>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</si>
  <si>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</si>
  <si>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</si>
  <si>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</si>
  <si>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</si>
  <si>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</si>
  <si>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</si>
  <si>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</si>
  <si>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</si>
  <si>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</si>
  <si>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</si>
  <si>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</si>
  <si>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</si>
  <si>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</si>
  <si>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</si>
  <si>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</si>
  <si>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</si>
  <si>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</si>
  <si>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</si>
  <si>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</si>
  <si>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</si>
  <si>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</si>
  <si>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</si>
  <si>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</si>
  <si>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</si>
  <si>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</si>
  <si>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</si>
  <si>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</si>
  <si>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</si>
  <si>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</si>
  <si>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</si>
  <si>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</si>
  <si>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</si>
  <si>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</si>
  <si>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</si>
  <si>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</si>
  <si>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</si>
  <si>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</si>
  <si>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</si>
  <si>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</si>
  <si>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</si>
  <si>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</si>
  <si>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</si>
  <si>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</si>
  <si>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</si>
  <si>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</si>
  <si>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</si>
  <si>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</si>
  <si>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</si>
  <si>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</si>
  <si>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</si>
  <si>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</si>
  <si>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</si>
  <si>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</si>
  <si>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</si>
  <si>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</si>
  <si>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</si>
  <si>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</si>
  <si>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</si>
  <si>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</si>
  <si>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</si>
  <si>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</si>
  <si>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</si>
  <si>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</si>
  <si>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</si>
  <si>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</si>
  <si>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</si>
  <si>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</si>
  <si>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</si>
  <si>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</si>
  <si>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</si>
  <si>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</si>
  <si>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</si>
  <si>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</si>
  <si>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</si>
  <si>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</si>
  <si>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</si>
  <si>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</si>
  <si>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</si>
  <si>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</si>
  <si>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</si>
  <si>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</si>
  <si>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</si>
  <si>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</si>
  <si>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</si>
  <si>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</si>
  <si>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</si>
  <si>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</si>
  <si>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</si>
  <si>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</si>
  <si>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</si>
  <si>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</si>
  <si>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</si>
  <si>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</si>
  <si>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</si>
  <si>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</si>
  <si>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</si>
  <si>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</si>
  <si>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</si>
  <si>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</si>
  <si>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</si>
  <si>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</si>
  <si>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</si>
  <si>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</si>
  <si>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</si>
  <si>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</si>
  <si>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</si>
  <si>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</si>
  <si>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</si>
  <si>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</si>
  <si>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</si>
  <si>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</si>
  <si>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</si>
  <si>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</si>
  <si>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</si>
  <si>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</si>
  <si>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</si>
  <si>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</si>
  <si>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</si>
  <si>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</si>
  <si>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</si>
  <si>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</si>
  <si>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</si>
  <si>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</si>
  <si>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</si>
  <si>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</si>
  <si>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</si>
  <si>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</si>
  <si>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</si>
  <si>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</si>
  <si>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</si>
  <si>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</si>
  <si>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</si>
  <si>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</si>
  <si>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</si>
  <si>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</si>
  <si>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</si>
  <si>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</si>
  <si>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</si>
  <si>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</si>
  <si>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</si>
  <si>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</si>
  <si>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</si>
  <si>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</si>
  <si>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</si>
  <si>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</si>
  <si>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</si>
  <si>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</si>
  <si>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</si>
  <si>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</si>
  <si>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</si>
  <si>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</si>
  <si>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</si>
  <si>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</si>
  <si>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</si>
  <si>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</si>
  <si>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</si>
  <si>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</si>
  <si>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</si>
  <si>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</si>
  <si>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</si>
  <si>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</si>
  <si>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</si>
  <si>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</si>
  <si>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</si>
  <si>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</si>
  <si>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</si>
  <si>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</si>
  <si>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</si>
  <si>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</si>
  <si>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</si>
  <si>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</si>
  <si>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</si>
  <si>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</si>
  <si>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</si>
  <si>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</si>
  <si>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</si>
  <si>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</si>
  <si>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</si>
  <si>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</si>
  <si>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</si>
  <si>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</si>
  <si>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</si>
  <si>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</si>
  <si>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</si>
  <si>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</si>
  <si>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</si>
  <si>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</si>
  <si>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</si>
  <si>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</si>
  <si>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</si>
  <si>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</si>
  <si>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</si>
  <si>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</si>
  <si>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</si>
  <si>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</si>
  <si>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</si>
  <si>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</si>
  <si>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</si>
  <si>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</si>
  <si>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</si>
  <si>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</si>
  <si>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</si>
  <si>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</si>
  <si>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</si>
  <si>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</si>
  <si>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</si>
  <si>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</si>
  <si>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</si>
  <si>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</si>
  <si>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</si>
  <si>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</si>
  <si>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</si>
  <si>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</si>
  <si>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</si>
  <si>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</si>
  <si>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</si>
  <si>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</si>
  <si>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</si>
  <si>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</si>
  <si>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</si>
  <si>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</si>
  <si>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</si>
  <si>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</si>
  <si>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</si>
  <si>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</si>
  <si>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</si>
  <si>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</si>
  <si>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</si>
  <si>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</si>
  <si>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</si>
  <si>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</si>
  <si>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</si>
  <si>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</si>
  <si>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</si>
  <si>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</si>
  <si>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</si>
  <si>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</si>
  <si>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</si>
  <si>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</si>
  <si>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</si>
  <si>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</si>
  <si>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</si>
  <si>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</si>
  <si>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</si>
  <si>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</si>
  <si>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</si>
  <si>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</si>
  <si>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</si>
  <si>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</si>
  <si>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</si>
  <si>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</si>
  <si>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</si>
  <si>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</si>
  <si>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</si>
  <si>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</si>
  <si>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</si>
  <si>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</si>
  <si>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</si>
  <si>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</si>
  <si>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</si>
  <si>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</si>
  <si>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</si>
  <si>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</si>
  <si>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</si>
  <si>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</si>
  <si>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</si>
  <si>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</si>
  <si>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</si>
  <si>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</si>
  <si>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</si>
  <si>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</si>
  <si>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</si>
  <si>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</si>
  <si>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</si>
  <si>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</si>
  <si>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</si>
  <si>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</si>
  <si>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</si>
  <si>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</si>
  <si>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</si>
  <si>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</si>
  <si>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</si>
  <si>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</si>
  <si>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</si>
  <si>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</si>
  <si>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</si>
  <si>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</si>
  <si>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</si>
  <si>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</si>
  <si>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</si>
  <si>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</si>
  <si>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</si>
  <si>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</si>
  <si>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</si>
  <si>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</si>
  <si>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</si>
  <si>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</si>
  <si>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</si>
  <si>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</si>
  <si>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</si>
  <si>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</si>
  <si>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</si>
  <si>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</si>
  <si>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</si>
  <si>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</si>
  <si>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</si>
  <si>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</si>
  <si>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</si>
  <si>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</si>
  <si>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</si>
  <si>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</si>
  <si>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</si>
  <si>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</si>
  <si>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</si>
  <si>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</si>
  <si>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</si>
  <si>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</si>
  <si>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</si>
  <si>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</si>
  <si>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</si>
  <si>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</si>
  <si>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</si>
  <si>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</si>
  <si>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</si>
  <si>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</si>
  <si>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</si>
  <si>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</si>
  <si>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</si>
  <si>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</si>
  <si>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</si>
  <si>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</si>
  <si>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</si>
  <si>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</si>
  <si>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</si>
  <si>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</si>
  <si>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</si>
  <si>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</si>
  <si>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</si>
  <si>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</si>
  <si>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</si>
  <si>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</si>
  <si>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</si>
  <si>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</si>
  <si>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</si>
  <si>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</si>
  <si>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</si>
  <si>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</si>
  <si>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</si>
  <si>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</si>
  <si>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</si>
  <si>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</si>
  <si>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</si>
  <si>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</si>
  <si>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</si>
  <si>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</si>
  <si>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</si>
  <si>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</si>
  <si>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</si>
  <si>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</si>
  <si>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</si>
  <si>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</si>
  <si>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</si>
  <si>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</si>
  <si>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</si>
  <si>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</si>
  <si>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</si>
  <si>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</si>
  <si>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</si>
  <si>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</si>
  <si>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</si>
  <si>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</si>
  <si>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</si>
  <si>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</si>
  <si>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</si>
  <si>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</si>
  <si>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</si>
  <si>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</si>
  <si>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</si>
  <si>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</si>
  <si>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</si>
  <si>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</si>
  <si>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</si>
  <si>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</si>
  <si>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</si>
  <si>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</si>
  <si>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</si>
  <si>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</si>
  <si>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</si>
  <si>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</si>
  <si>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</si>
  <si>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</si>
  <si>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</si>
  <si>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</si>
  <si>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</si>
  <si>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</si>
  <si>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</si>
  <si>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</si>
  <si>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</si>
  <si>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</si>
  <si>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</si>
  <si>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</si>
  <si>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</si>
  <si>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</si>
  <si>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</si>
  <si>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</si>
  <si>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</si>
  <si>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</si>
  <si>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</si>
  <si>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</si>
  <si>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</si>
  <si>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</si>
  <si>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</si>
  <si>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</si>
  <si>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</si>
  <si>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</si>
  <si>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</si>
  <si>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</si>
  <si>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</si>
  <si>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</si>
  <si>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</si>
  <si>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</si>
  <si>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</si>
  <si>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</si>
  <si>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</si>
  <si>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</si>
  <si>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</si>
  <si>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</si>
  <si>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</si>
  <si>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</si>
  <si>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</si>
  <si>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</si>
  <si>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</si>
  <si>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</si>
  <si>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</si>
  <si>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</si>
  <si>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</si>
  <si>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</si>
  <si>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</si>
  <si>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</si>
  <si>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</si>
  <si>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</si>
  <si>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</si>
  <si>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</si>
  <si>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</si>
  <si>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</si>
  <si>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</si>
  <si>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</si>
  <si>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</si>
  <si>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</si>
  <si>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</si>
  <si>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</si>
  <si>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</si>
  <si>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</si>
  <si>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</si>
  <si>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</si>
  <si>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</si>
  <si>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</si>
  <si>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</si>
  <si>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</si>
  <si>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</si>
  <si>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</si>
  <si>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</si>
  <si>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</si>
  <si>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</si>
  <si>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</si>
  <si>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</si>
  <si>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</si>
  <si>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</si>
  <si>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</si>
  <si>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</si>
  <si>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</si>
  <si>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</si>
  <si>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</si>
  <si>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</si>
  <si>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</si>
  <si>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</si>
  <si>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</si>
  <si>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</si>
  <si>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</si>
  <si>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</si>
  <si>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</si>
  <si>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</si>
  <si>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</si>
  <si>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</si>
  <si>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</si>
  <si>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</si>
  <si>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</si>
  <si>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</si>
  <si>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</si>
  <si>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</si>
  <si>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</si>
  <si>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</si>
  <si>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</si>
  <si>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</si>
  <si>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</si>
  <si>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</si>
  <si>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</si>
  <si>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</si>
  <si>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</si>
  <si>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</si>
  <si>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</si>
  <si>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</si>
  <si>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</si>
  <si>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</si>
  <si>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</si>
  <si>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</si>
  <si>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</si>
  <si>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</si>
  <si>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</si>
  <si>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</si>
  <si>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</si>
  <si>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</si>
  <si>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</si>
  <si>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</si>
  <si>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</si>
  <si>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</si>
  <si>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</si>
  <si>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</si>
  <si>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</si>
  <si>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</si>
  <si>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</si>
  <si>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</si>
  <si>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</si>
  <si>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</si>
  <si>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</si>
  <si>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</si>
  <si>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</si>
  <si>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</si>
  <si>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</si>
  <si>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</si>
  <si>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</si>
  <si>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</si>
  <si>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</si>
  <si>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</si>
  <si>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</si>
  <si>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</si>
  <si>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</si>
  <si>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</si>
  <si>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</si>
  <si>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</si>
  <si>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</si>
  <si>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</si>
  <si>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</si>
  <si>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</si>
  <si>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</si>
  <si>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</si>
  <si>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</si>
  <si>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</si>
  <si>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</si>
  <si>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</si>
  <si>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</si>
  <si>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</si>
  <si>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</si>
  <si>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</si>
  <si>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</si>
  <si>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</si>
  <si>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</si>
  <si>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</si>
  <si>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</si>
  <si>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</si>
  <si>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</si>
  <si>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</si>
  <si>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</si>
  <si>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</si>
  <si>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</si>
  <si>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</si>
  <si>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</si>
  <si>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</si>
  <si>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</si>
  <si>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</si>
  <si>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</si>
  <si>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</si>
  <si>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</si>
  <si>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</si>
  <si>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</si>
  <si>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</si>
  <si>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</si>
  <si>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</si>
  <si>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</si>
  <si>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</si>
  <si>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</si>
  <si>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</si>
  <si>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</si>
  <si>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</si>
  <si>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</si>
  <si>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</si>
  <si>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</si>
  <si>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</si>
  <si>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</si>
  <si>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</si>
  <si>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</si>
  <si>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</si>
  <si>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</si>
  <si>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</si>
  <si>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</si>
  <si>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</si>
  <si>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</si>
  <si>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</si>
  <si>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</si>
  <si>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</si>
  <si>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</si>
  <si>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</si>
  <si>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</si>
  <si>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</si>
  <si>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</si>
  <si>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</si>
  <si>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</si>
  <si>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</si>
  <si>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</si>
  <si>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</si>
  <si>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</si>
  <si>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</si>
  <si>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</si>
  <si>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</si>
  <si>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</si>
  <si>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</si>
  <si>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</si>
  <si>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</si>
  <si>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</si>
  <si>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</si>
  <si>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</si>
  <si>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</si>
  <si>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</si>
  <si>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</si>
  <si>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</si>
  <si>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</si>
  <si>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</si>
  <si>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</si>
  <si>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</si>
  <si>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</si>
  <si>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</si>
  <si>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</si>
  <si>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</si>
  <si>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</si>
  <si>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</si>
  <si>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</si>
  <si>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</si>
  <si>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</si>
  <si>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</si>
  <si>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</si>
  <si>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</si>
  <si>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</si>
  <si>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</si>
  <si>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</si>
  <si>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</si>
  <si>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</si>
  <si>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</si>
  <si>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</si>
  <si>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</si>
  <si>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</si>
  <si>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</si>
  <si>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</si>
  <si>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</si>
  <si>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</si>
  <si>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</si>
  <si>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</si>
  <si>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</si>
  <si>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</si>
  <si>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</si>
  <si>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</si>
  <si>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</si>
  <si>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</si>
  <si>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</si>
  <si>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</si>
  <si>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</si>
  <si>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</si>
  <si>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</si>
  <si>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</si>
  <si>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</si>
  <si>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</si>
  <si>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</si>
  <si>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</si>
  <si>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</si>
  <si>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</si>
  <si>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</si>
  <si>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</si>
  <si>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</si>
  <si>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</si>
  <si>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</si>
  <si>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</si>
  <si>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</si>
  <si>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</si>
  <si>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</si>
  <si>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</si>
  <si>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</si>
  <si>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</si>
  <si>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</si>
  <si>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</si>
  <si>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</si>
  <si>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</si>
  <si>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</si>
  <si>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</si>
  <si>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</si>
  <si>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</si>
  <si>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</si>
  <si>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</si>
  <si>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</si>
  <si>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</si>
  <si>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</si>
  <si>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</si>
  <si>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</si>
  <si>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</si>
  <si>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</si>
  <si>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</si>
  <si>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</si>
  <si>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</si>
  <si>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</si>
  <si>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</si>
  <si>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</si>
  <si>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</si>
  <si>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</si>
  <si>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</si>
  <si>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</si>
  <si>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</si>
  <si>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</si>
  <si>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</si>
  <si>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</si>
  <si>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</si>
  <si>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</si>
  <si>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</si>
  <si>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</si>
  <si>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</si>
  <si>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</si>
  <si>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</si>
  <si>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</si>
  <si>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</si>
  <si>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</si>
  <si>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</si>
  <si>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</si>
  <si>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</si>
  <si>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</si>
  <si>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</si>
  <si>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</si>
  <si>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</si>
  <si>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</si>
  <si>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</si>
  <si>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</si>
  <si>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</si>
  <si>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</si>
  <si>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</si>
  <si>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</si>
  <si>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</si>
  <si>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</si>
  <si>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</si>
  <si>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</si>
  <si>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</si>
  <si>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</si>
  <si>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</si>
  <si>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</si>
  <si>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</si>
  <si>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</si>
  <si>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</si>
  <si>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</si>
  <si>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</si>
  <si>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</si>
  <si>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</si>
  <si>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</si>
  <si>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</si>
  <si>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</si>
  <si>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</si>
  <si>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</si>
  <si>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</si>
  <si>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</si>
  <si>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</si>
  <si>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</si>
  <si>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</si>
  <si>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</si>
  <si>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</si>
  <si>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</si>
  <si>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</si>
  <si>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</si>
  <si>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</si>
  <si>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</si>
  <si>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</si>
  <si>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</si>
  <si>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</si>
  <si>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</si>
  <si>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</si>
  <si>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</si>
  <si>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</si>
  <si>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</si>
  <si>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</si>
  <si>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</si>
  <si>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</si>
  <si>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</si>
  <si>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</si>
  <si>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</si>
  <si>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</si>
  <si>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</si>
  <si>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</si>
  <si>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</si>
  <si>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</si>
  <si>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</si>
  <si>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</si>
  <si>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</si>
  <si>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</si>
  <si>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</si>
  <si>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</si>
  <si>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</si>
  <si>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</si>
  <si>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</si>
  <si>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</si>
  <si>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</si>
  <si>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</si>
  <si>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</si>
  <si>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</si>
  <si>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</si>
  <si>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</si>
  <si>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</si>
  <si>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</si>
  <si>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</si>
  <si>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</si>
  <si>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</si>
  <si>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</si>
  <si>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</si>
  <si>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</si>
  <si>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</si>
  <si>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</si>
  <si>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</si>
  <si>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</si>
  <si>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</si>
  <si>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</si>
  <si>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</si>
  <si>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</si>
  <si>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</si>
  <si>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</si>
  <si>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</si>
  <si>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</si>
  <si>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</si>
  <si>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</si>
  <si>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</si>
  <si>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</si>
  <si>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</si>
  <si>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</si>
  <si>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</si>
  <si>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</si>
  <si>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</si>
  <si>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</si>
  <si>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</si>
  <si>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</si>
  <si>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</si>
  <si>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</si>
  <si>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</si>
  <si>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</si>
  <si>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</si>
  <si>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</si>
  <si>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</si>
  <si>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</si>
  <si>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</si>
  <si>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</si>
  <si>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</si>
  <si>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</si>
  <si>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</si>
  <si>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</si>
  <si>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</si>
  <si>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</si>
  <si>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</si>
  <si>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</si>
  <si>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</si>
  <si>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</si>
  <si>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</si>
  <si>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</si>
  <si>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</si>
  <si>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</si>
  <si>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</si>
  <si>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</si>
  <si>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</si>
  <si>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</si>
  <si>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</si>
  <si>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</si>
  <si>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</si>
  <si>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</si>
  <si>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</si>
  <si>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</si>
  <si>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</si>
  <si>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</si>
  <si>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</si>
  <si>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</si>
  <si>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</si>
  <si>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</si>
  <si>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</si>
  <si>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</si>
  <si>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</si>
  <si>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</si>
  <si>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</si>
  <si>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</si>
  <si>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</si>
  <si>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</si>
  <si>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</si>
  <si>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</si>
  <si>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</si>
  <si>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</si>
  <si>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</si>
  <si>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</si>
  <si>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</si>
  <si>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</si>
  <si>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</si>
  <si>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</si>
  <si>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</si>
  <si>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</si>
  <si>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</si>
  <si>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</si>
  <si>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</si>
  <si>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</si>
  <si>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</si>
  <si>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</si>
  <si>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</si>
  <si>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</si>
  <si>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</si>
  <si>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</si>
  <si>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</si>
  <si>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</si>
  <si>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</si>
  <si>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</si>
  <si>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</si>
  <si>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</si>
  <si>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</si>
  <si>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</si>
  <si>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</si>
  <si>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</si>
  <si>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</si>
  <si>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</si>
  <si>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</si>
  <si>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</si>
  <si>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</si>
  <si>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</si>
  <si>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</si>
  <si>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</si>
  <si>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</si>
  <si>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</si>
  <si>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</si>
  <si>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</si>
  <si>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</si>
  <si>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</si>
  <si>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</si>
  <si>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</si>
  <si>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</si>
  <si>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</si>
  <si>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</si>
  <si>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</si>
  <si>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</si>
  <si>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</si>
  <si>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</si>
  <si>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</si>
  <si>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</si>
  <si>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</si>
  <si>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</si>
  <si>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</si>
  <si>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</si>
  <si>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</si>
  <si>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</si>
  <si>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</si>
  <si>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</si>
  <si>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</si>
  <si>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</si>
  <si>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</si>
  <si>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</si>
  <si>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</si>
  <si>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</si>
  <si>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</si>
  <si>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</si>
  <si>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</si>
  <si>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</si>
  <si>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</si>
  <si>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</si>
  <si>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</si>
  <si>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</si>
  <si>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</si>
  <si>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</si>
  <si>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</si>
  <si>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</si>
  <si>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</si>
  <si>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</si>
  <si>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</si>
  <si>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</si>
  <si>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</si>
  <si>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</si>
  <si>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</si>
  <si>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</si>
  <si>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</si>
  <si>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</si>
  <si>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</si>
  <si>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</si>
  <si>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</si>
  <si>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</si>
  <si>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</si>
  <si>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</si>
  <si>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</si>
  <si>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</si>
  <si>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</si>
  <si>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</si>
  <si>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</si>
  <si>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</si>
  <si>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</si>
  <si>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</si>
  <si>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</si>
  <si>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</si>
  <si>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</si>
  <si>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</si>
  <si>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</si>
  <si>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</si>
  <si>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</si>
  <si>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</si>
  <si>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</si>
  <si>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</si>
  <si>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</si>
  <si>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</si>
  <si>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</si>
  <si>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</si>
  <si>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</si>
  <si>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</si>
  <si>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</si>
  <si>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</si>
  <si>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</si>
  <si>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</si>
  <si>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</si>
  <si>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</si>
  <si>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</si>
  <si>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</si>
  <si>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</si>
  <si>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</si>
  <si>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</si>
  <si>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</si>
  <si>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</si>
  <si>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</si>
  <si>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</si>
  <si>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</si>
  <si>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</si>
  <si>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</si>
  <si>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</si>
  <si>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</si>
  <si>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</si>
  <si>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</si>
  <si>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</si>
  <si>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</si>
  <si>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</si>
  <si>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</si>
  <si>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</si>
  <si>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</si>
  <si>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</si>
  <si>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</si>
  <si>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</si>
  <si>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</si>
  <si>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</si>
  <si>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</si>
  <si>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</si>
  <si>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</si>
  <si>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</si>
  <si>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</si>
  <si>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</si>
  <si>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</si>
  <si>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</si>
  <si>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</si>
  <si>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</si>
  <si>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</si>
  <si>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</si>
  <si>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</si>
  <si>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</si>
  <si>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</si>
  <si>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</si>
  <si>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</si>
  <si>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</si>
  <si>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</si>
  <si>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</si>
  <si>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</si>
  <si>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</si>
  <si>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</si>
  <si>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</si>
  <si>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</si>
  <si>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</si>
  <si>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</si>
  <si>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</si>
  <si>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</si>
  <si>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</si>
  <si>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</si>
  <si>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</si>
  <si>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</si>
  <si>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</si>
  <si>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</si>
  <si>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</si>
  <si>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</si>
  <si>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</si>
  <si>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</si>
  <si>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</si>
  <si>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</si>
  <si>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</si>
  <si>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</si>
  <si>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</si>
  <si>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</si>
  <si>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</si>
  <si>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</si>
  <si>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</si>
  <si>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</si>
  <si>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</si>
  <si>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</si>
  <si>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</si>
  <si>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</si>
  <si>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</si>
  <si>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</si>
  <si>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</si>
  <si>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</si>
  <si>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</si>
  <si>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</si>
  <si>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</si>
  <si>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</si>
  <si>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</si>
  <si>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</si>
  <si>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</si>
  <si>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</si>
  <si>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</si>
  <si>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</si>
  <si>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</si>
  <si>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</si>
  <si>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</si>
  <si>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</si>
  <si>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</si>
  <si>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</si>
  <si>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</si>
  <si>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</si>
  <si>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</si>
  <si>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</si>
  <si>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</si>
  <si>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</si>
  <si>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</si>
  <si>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</si>
  <si>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</si>
  <si>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</si>
  <si>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</si>
  <si>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</si>
  <si>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</si>
  <si>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</si>
  <si>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</si>
  <si>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</si>
  <si>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</si>
  <si>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</si>
  <si>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</si>
  <si>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</si>
  <si>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</si>
  <si>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</si>
  <si>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</si>
  <si>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</si>
  <si>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</si>
  <si>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</si>
  <si>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</si>
  <si>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</si>
  <si>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</si>
  <si>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</si>
  <si>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</si>
  <si>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</si>
  <si>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</si>
  <si>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</si>
  <si>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</si>
  <si>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</si>
  <si>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</si>
  <si>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</si>
  <si>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</si>
  <si>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</si>
  <si>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</si>
  <si>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</si>
  <si>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</si>
  <si>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</si>
  <si>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</si>
  <si>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</si>
  <si>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</si>
  <si>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</si>
  <si>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</si>
  <si>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</si>
  <si>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</si>
  <si>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</si>
  <si>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</si>
  <si>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</si>
  <si>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</si>
  <si>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</si>
  <si>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</si>
  <si>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</si>
  <si>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</si>
  <si>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</si>
  <si>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</si>
  <si>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</si>
  <si>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</si>
  <si>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</si>
  <si>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</si>
  <si>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</si>
  <si>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</si>
  <si>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</si>
  <si>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</si>
  <si>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</si>
  <si>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</si>
  <si>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</si>
  <si>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</si>
  <si>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</si>
  <si>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</si>
  <si>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</si>
  <si>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</si>
  <si>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</si>
  <si>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</si>
  <si>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</si>
  <si>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</si>
  <si>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</si>
  <si>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</si>
  <si>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</si>
  <si>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</si>
  <si>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</si>
  <si>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</si>
  <si>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</si>
  <si>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</si>
  <si>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</si>
  <si>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</si>
  <si>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</si>
  <si>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</si>
  <si>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</si>
  <si>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</si>
  <si>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</si>
  <si>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</si>
  <si>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</si>
  <si>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</si>
  <si>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</si>
  <si>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</si>
  <si>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</si>
  <si>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</si>
  <si>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</si>
  <si>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</si>
  <si>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</si>
  <si>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</si>
  <si>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</si>
  <si>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</si>
  <si>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</si>
  <si>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</si>
  <si>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</si>
  <si>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</si>
  <si>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</si>
  <si>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</si>
  <si>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</si>
  <si>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</si>
  <si>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</si>
  <si>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</si>
  <si>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</si>
  <si>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</si>
  <si>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</si>
  <si>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</si>
  <si>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</si>
  <si>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</si>
  <si>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</si>
  <si>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</si>
  <si>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</si>
  <si>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</si>
  <si>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</si>
  <si>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</si>
  <si>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</si>
  <si>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</si>
  <si>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</si>
  <si>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</si>
  <si>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</si>
  <si>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</si>
  <si>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</si>
  <si>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</si>
  <si>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</si>
  <si>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</si>
  <si>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</si>
  <si>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</si>
  <si>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</si>
  <si>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</si>
  <si>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</si>
  <si>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</si>
  <si>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</si>
  <si>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</si>
  <si>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</si>
  <si>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</si>
  <si>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</si>
  <si>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</si>
  <si>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</si>
  <si>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</si>
  <si>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</si>
  <si>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</si>
  <si>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</si>
  <si>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</si>
  <si>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</si>
  <si>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</si>
  <si>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</si>
  <si>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</si>
  <si>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</si>
  <si>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</si>
  <si>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</si>
  <si>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</si>
  <si>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</si>
  <si>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</si>
  <si>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</si>
  <si>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</si>
  <si>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</si>
  <si>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</si>
  <si>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</si>
  <si>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</si>
  <si>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</si>
  <si>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</si>
  <si>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</si>
  <si>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</si>
  <si>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</si>
  <si>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</si>
  <si>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</si>
  <si>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</si>
  <si>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</si>
  <si>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</si>
  <si>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</si>
  <si>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</si>
  <si>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</si>
  <si>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</si>
  <si>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</si>
  <si>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</si>
  <si>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</si>
  <si>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</si>
  <si>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</si>
  <si>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</si>
  <si>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</si>
  <si>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</si>
  <si>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</si>
  <si>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</si>
  <si>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</si>
  <si>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</si>
  <si>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</si>
  <si>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</si>
  <si>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</si>
  <si>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</si>
  <si>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</si>
  <si>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</si>
  <si>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</si>
  <si>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</si>
  <si>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</si>
  <si>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</si>
  <si>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</si>
  <si>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</si>
  <si>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</si>
  <si>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</si>
  <si>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</si>
  <si>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</si>
  <si>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</si>
  <si>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</si>
  <si>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</si>
  <si>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</si>
  <si>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</si>
  <si>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</si>
  <si>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</si>
  <si>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</si>
  <si>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</si>
  <si>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</si>
  <si>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</si>
  <si>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</si>
  <si>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</si>
  <si>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</si>
  <si>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</si>
  <si>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</si>
  <si>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</si>
  <si>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</si>
  <si>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</si>
  <si>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</si>
  <si>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</si>
  <si>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</si>
  <si>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</si>
  <si>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</si>
  <si>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</si>
  <si>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</si>
  <si>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</si>
  <si>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</si>
  <si>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</si>
  <si>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</si>
  <si>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</si>
  <si>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</si>
  <si>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</si>
  <si>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</si>
  <si>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</si>
  <si>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</si>
  <si>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</si>
  <si>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</si>
  <si>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</si>
  <si>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</si>
  <si>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</si>
  <si>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</si>
  <si>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</si>
  <si>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</si>
  <si>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</si>
  <si>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</si>
  <si>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</si>
  <si>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</si>
  <si>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</si>
  <si>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</si>
  <si>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</si>
  <si>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</si>
  <si>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</si>
  <si>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</si>
  <si>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</si>
  <si>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</si>
  <si>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</si>
  <si>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</si>
  <si>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</si>
  <si>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</si>
  <si>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</si>
  <si>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</si>
  <si>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</si>
  <si>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</si>
  <si>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</si>
  <si>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</si>
  <si>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</si>
  <si>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</si>
  <si>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</si>
  <si>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</si>
  <si>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</si>
  <si>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</si>
  <si>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</si>
  <si>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</si>
  <si>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</si>
  <si>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</si>
  <si>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</si>
  <si>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</si>
  <si>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</si>
  <si>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</si>
  <si>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</si>
  <si>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</si>
  <si>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</si>
  <si>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</si>
  <si>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</si>
  <si>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</si>
  <si>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</si>
  <si>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</si>
  <si>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</si>
  <si>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</si>
  <si>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</si>
  <si>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</si>
  <si>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</si>
  <si>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</si>
  <si>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</si>
  <si>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</si>
  <si>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</si>
  <si>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</si>
  <si>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</si>
  <si>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</si>
  <si>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</si>
  <si>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</si>
  <si>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</si>
  <si>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</si>
  <si>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</si>
  <si>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</si>
  <si>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</si>
  <si>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</si>
  <si>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</si>
  <si>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</si>
  <si>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</si>
  <si>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</si>
  <si>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</si>
  <si>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</si>
  <si>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</si>
  <si>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</si>
  <si>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</si>
  <si>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</si>
  <si>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</si>
  <si>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</si>
  <si>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</si>
  <si>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</si>
  <si>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</si>
  <si>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</si>
  <si>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</si>
  <si>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</si>
  <si>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</si>
  <si>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</si>
  <si>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</si>
  <si>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</si>
  <si>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</si>
  <si>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</si>
  <si>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</si>
  <si>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</si>
  <si>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</si>
  <si>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</si>
  <si>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</si>
  <si>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</si>
  <si>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</si>
  <si>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</si>
  <si>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</si>
  <si>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</si>
  <si>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</si>
  <si>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</si>
  <si>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</si>
  <si>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</si>
  <si>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</si>
  <si>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</si>
  <si>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</si>
  <si>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</si>
  <si>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</si>
  <si>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</si>
  <si>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</si>
  <si>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</si>
  <si>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</si>
  <si>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</si>
  <si>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</si>
  <si>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</si>
  <si>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</si>
  <si>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</si>
  <si>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</si>
  <si>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</si>
  <si>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</si>
  <si>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</si>
  <si>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</si>
  <si>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</si>
  <si>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</si>
  <si>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</si>
  <si>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</si>
  <si>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</si>
  <si>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</si>
  <si>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</si>
  <si>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</si>
  <si>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</si>
  <si>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</si>
  <si>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</si>
  <si>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</si>
  <si>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</si>
  <si>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</si>
  <si>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</si>
  <si>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</si>
  <si>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</si>
  <si>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</si>
  <si>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</si>
  <si>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</si>
  <si>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</si>
  <si>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</si>
  <si>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</si>
  <si>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</si>
  <si>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</si>
  <si>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</si>
  <si>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</si>
  <si>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</si>
  <si>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</si>
  <si>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</si>
  <si>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</si>
  <si>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</si>
  <si>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</si>
  <si>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</si>
  <si>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</si>
  <si>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</si>
  <si>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</si>
  <si>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</si>
  <si>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</si>
  <si>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</si>
  <si>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</si>
  <si>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</si>
  <si>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</si>
  <si>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</si>
  <si>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</si>
  <si>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</si>
  <si>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</si>
  <si>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</si>
  <si>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</si>
  <si>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</si>
  <si>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</si>
  <si>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</si>
  <si>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</si>
  <si>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</si>
  <si>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</si>
  <si>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</si>
  <si>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</si>
  <si>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</si>
  <si>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</si>
  <si>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</si>
  <si>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</si>
  <si>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</si>
  <si>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</si>
  <si>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</si>
  <si>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</si>
  <si>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</si>
  <si>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</si>
  <si>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</si>
  <si>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</si>
  <si>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</si>
  <si>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</si>
  <si>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</si>
  <si>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</si>
  <si>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</si>
  <si>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</si>
  <si>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</si>
  <si>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</si>
  <si>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</si>
  <si>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</si>
  <si>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</si>
  <si>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</si>
  <si>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</si>
  <si>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</si>
  <si>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</si>
  <si>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</si>
  <si>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</si>
  <si>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</si>
  <si>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</si>
  <si>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</si>
  <si>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</si>
  <si>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</si>
  <si>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</si>
  <si>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</si>
  <si>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</si>
  <si>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</si>
  <si>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</si>
  <si>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</si>
  <si>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</si>
  <si>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</si>
  <si>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</si>
  <si>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</si>
  <si>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</si>
  <si>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</si>
  <si>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</si>
  <si>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</si>
  <si>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</si>
  <si>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</si>
  <si>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</si>
  <si>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</si>
  <si>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</si>
  <si>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</si>
  <si>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</si>
  <si>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</si>
  <si>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</si>
  <si>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</si>
  <si>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</si>
  <si>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</si>
  <si>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</si>
  <si>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</si>
  <si>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</si>
  <si>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</si>
  <si>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</si>
  <si>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</si>
  <si>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</si>
  <si>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</si>
  <si>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</si>
  <si>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</si>
  <si>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</si>
  <si>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</si>
  <si>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</si>
  <si>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</si>
  <si>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</si>
  <si>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</si>
  <si>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</si>
  <si>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</si>
  <si>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</si>
  <si>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</si>
  <si>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</si>
  <si>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</si>
  <si>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</si>
  <si>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</si>
  <si>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</si>
  <si>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</si>
  <si>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</si>
  <si>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</si>
  <si>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</si>
  <si>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</si>
  <si>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</si>
  <si>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</si>
  <si>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</si>
  <si>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</si>
  <si>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</si>
  <si>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</si>
  <si>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</si>
  <si>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</si>
  <si>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</si>
  <si>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</si>
  <si>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</si>
  <si>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</si>
  <si>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</si>
  <si>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</si>
  <si>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</si>
  <si>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</si>
  <si>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</si>
  <si>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</si>
  <si>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</si>
  <si>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</si>
  <si>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</si>
  <si>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</si>
  <si>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</si>
  <si>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</si>
  <si>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</si>
  <si>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</si>
  <si>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</si>
  <si>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</si>
  <si>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</si>
  <si>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</si>
  <si>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</si>
  <si>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</si>
  <si>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</si>
  <si>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</si>
  <si>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</si>
  <si>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</si>
  <si>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</si>
  <si>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</si>
  <si>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</si>
  <si>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</si>
  <si>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</si>
  <si>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</si>
  <si>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</si>
  <si>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</si>
  <si>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</si>
  <si>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</si>
  <si>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</si>
  <si>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</si>
  <si>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</si>
  <si>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</si>
  <si>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</si>
  <si>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</si>
  <si>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</si>
  <si>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</si>
  <si>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</si>
  <si>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</si>
  <si>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</si>
  <si>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</si>
  <si>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</si>
  <si>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</si>
  <si>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</si>
  <si>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</si>
  <si>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</si>
  <si>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</si>
  <si>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</si>
  <si>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</si>
  <si>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</si>
  <si>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</si>
  <si>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</si>
  <si>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</si>
  <si>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</si>
  <si>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</si>
  <si>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</si>
  <si>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</si>
  <si>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</si>
  <si>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</si>
  <si>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</si>
  <si>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</si>
  <si>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</si>
  <si>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</si>
  <si>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</si>
  <si>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</si>
  <si>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</si>
  <si>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</si>
  <si>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</si>
  <si>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</si>
  <si>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</si>
  <si>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</si>
  <si>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</si>
  <si>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</si>
  <si>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</si>
  <si>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</si>
  <si>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</si>
  <si>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</si>
  <si>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</si>
  <si>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</si>
  <si>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</si>
  <si>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</si>
  <si>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</si>
  <si>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</si>
  <si>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</si>
  <si>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</si>
  <si>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</si>
  <si>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</si>
  <si>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</si>
  <si>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</si>
  <si>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</si>
  <si>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</si>
  <si>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</si>
  <si>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</si>
  <si>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</si>
  <si>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</si>
  <si>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</si>
  <si>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</si>
  <si>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</si>
  <si>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</si>
  <si>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</si>
  <si>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</si>
  <si>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</si>
  <si>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</si>
  <si>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</si>
  <si>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</si>
  <si>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</si>
  <si>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</si>
  <si>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</si>
  <si>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</si>
  <si>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</si>
  <si>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</si>
  <si>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</si>
  <si>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</si>
  <si>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</si>
  <si>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</si>
  <si>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</si>
  <si>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</si>
  <si>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</si>
  <si>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</si>
  <si>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</si>
  <si>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</si>
  <si>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</si>
  <si>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</si>
  <si>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</si>
  <si>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</si>
  <si>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</si>
  <si>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</si>
  <si>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</si>
  <si>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</si>
  <si>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</si>
  <si>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</si>
  <si>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</si>
  <si>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</si>
  <si>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</si>
  <si>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</si>
  <si>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</si>
  <si>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</si>
  <si>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</si>
  <si>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</si>
  <si>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</si>
  <si>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</si>
  <si>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</si>
  <si>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</si>
  <si>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</si>
  <si>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</si>
  <si>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</si>
  <si>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</si>
  <si>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</si>
  <si>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</si>
  <si>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</si>
  <si>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</si>
  <si>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</si>
  <si>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</si>
  <si>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</si>
  <si>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</si>
  <si>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</si>
  <si>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</si>
  <si>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</si>
  <si>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</si>
  <si>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</si>
  <si>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</si>
  <si>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</si>
  <si>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</si>
  <si>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</si>
  <si>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</si>
  <si>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</si>
  <si>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</si>
  <si>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</si>
  <si>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</si>
  <si>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</si>
  <si>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</si>
  <si>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</si>
  <si>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</si>
  <si>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</si>
  <si>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</si>
  <si>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</si>
  <si>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</si>
  <si>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</si>
  <si>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</si>
  <si>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</si>
  <si>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</si>
  <si>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</si>
  <si>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</si>
  <si>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</si>
  <si>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</si>
  <si>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</si>
  <si>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</si>
  <si>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</si>
  <si>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</si>
  <si>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</si>
  <si>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</si>
  <si>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</si>
  <si>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</si>
  <si>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</si>
  <si>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</si>
  <si>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</si>
  <si>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</si>
  <si>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</si>
  <si>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</si>
  <si>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</si>
  <si>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</si>
  <si>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</si>
  <si>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</si>
  <si>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</si>
  <si>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</si>
  <si>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</si>
  <si>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</si>
  <si>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</si>
  <si>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</si>
  <si>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</si>
  <si>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</si>
  <si>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</si>
  <si>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</si>
  <si>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</si>
  <si>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</si>
  <si>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</si>
  <si>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</si>
  <si>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</si>
  <si>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</si>
  <si>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</si>
  <si>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</si>
  <si>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</si>
  <si>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</si>
  <si>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</si>
  <si>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</si>
  <si>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</si>
  <si>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</si>
  <si>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</si>
  <si>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</si>
  <si>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</si>
  <si>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</si>
  <si>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</si>
  <si>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</si>
  <si>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</si>
  <si>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</si>
  <si>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</si>
  <si>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</si>
  <si>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</si>
  <si>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</si>
  <si>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</si>
  <si>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</si>
  <si>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</si>
  <si>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</si>
  <si>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</si>
  <si>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</si>
  <si>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</si>
  <si>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</si>
  <si>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</si>
  <si>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</si>
  <si>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</si>
  <si>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</si>
  <si>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</si>
  <si>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</si>
  <si>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</si>
  <si>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</si>
  <si>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</si>
  <si>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</si>
  <si>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</si>
  <si>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</si>
  <si>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</si>
  <si>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</si>
  <si>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</si>
  <si>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</si>
  <si>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</si>
  <si>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</si>
  <si>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</si>
  <si>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</si>
  <si>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</si>
  <si>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</si>
  <si>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</si>
  <si>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</si>
  <si>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</si>
  <si>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</si>
  <si>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</si>
  <si>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</si>
  <si>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</si>
  <si>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</si>
  <si>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</si>
  <si>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</si>
  <si>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</si>
  <si>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</si>
  <si>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</si>
  <si>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</si>
  <si>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</si>
  <si>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</si>
  <si>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</si>
  <si>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</si>
  <si>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</si>
  <si>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</si>
  <si>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</si>
  <si>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</si>
  <si>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</si>
  <si>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</si>
  <si>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</si>
  <si>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</si>
  <si>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</si>
  <si>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</si>
  <si>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</si>
  <si>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</si>
  <si>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</si>
  <si>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</si>
  <si>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</si>
  <si>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</si>
  <si>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</si>
  <si>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</si>
  <si>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</si>
  <si>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</si>
  <si>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</si>
  <si>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</si>
  <si>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</si>
  <si>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</si>
  <si>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</si>
  <si>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</si>
  <si>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</si>
  <si>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</si>
  <si>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</si>
  <si>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</si>
  <si>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</si>
  <si>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</si>
  <si>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</si>
  <si>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</si>
  <si>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</si>
  <si>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</si>
  <si>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</si>
  <si>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</si>
  <si>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</si>
  <si>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</si>
  <si>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</si>
  <si>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</si>
  <si>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</si>
  <si>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</si>
  <si>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</si>
  <si>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</si>
  <si>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</si>
  <si>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</si>
  <si>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</si>
  <si>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</si>
  <si>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</si>
  <si>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</si>
  <si>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</si>
  <si>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</si>
  <si>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</si>
  <si>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</si>
  <si>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</si>
  <si>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</si>
  <si>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</si>
  <si>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</si>
  <si>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</si>
  <si>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</si>
  <si>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</si>
  <si>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</si>
  <si>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</si>
  <si>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</si>
  <si>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</si>
  <si>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</si>
  <si>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</si>
  <si>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</si>
  <si>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</si>
  <si>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</si>
  <si>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</si>
  <si>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</si>
  <si>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</si>
  <si>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</si>
  <si>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</si>
  <si>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</si>
  <si>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</si>
  <si>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</si>
  <si>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</si>
  <si>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</si>
  <si>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</si>
  <si>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</si>
  <si>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</si>
  <si>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</si>
  <si>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</si>
  <si>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</si>
  <si>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</si>
  <si>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</si>
  <si>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</si>
  <si>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</si>
  <si>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</si>
  <si>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</si>
  <si>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</si>
  <si>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</si>
  <si>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</si>
  <si>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</si>
  <si>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</si>
  <si>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</si>
  <si>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</si>
  <si>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</si>
  <si>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</si>
  <si>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</si>
  <si>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</si>
  <si>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</si>
  <si>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</si>
  <si>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</si>
  <si>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</si>
  <si>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</si>
  <si>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</si>
  <si>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</si>
  <si>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</si>
  <si>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</si>
  <si>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</si>
  <si>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</si>
  <si>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</si>
  <si>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</si>
  <si>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</si>
  <si>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</si>
  <si>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</si>
  <si>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</si>
  <si>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</si>
  <si>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</si>
  <si>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</si>
  <si>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</si>
  <si>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</si>
  <si>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</si>
  <si>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</si>
  <si>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</si>
  <si>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</si>
  <si>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</si>
  <si>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</si>
  <si>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</si>
  <si>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</si>
  <si>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</si>
  <si>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</si>
  <si>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</si>
  <si>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</si>
  <si>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</si>
  <si>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</si>
  <si>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</si>
  <si>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</si>
  <si>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</si>
  <si>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</si>
  <si>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</si>
  <si>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</si>
  <si>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</si>
  <si>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</si>
  <si>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</si>
  <si>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</si>
  <si>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</si>
  <si>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</si>
  <si>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</si>
  <si>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</si>
  <si>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</si>
  <si>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</si>
  <si>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</si>
  <si>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</si>
  <si>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</si>
  <si>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</si>
  <si>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</si>
  <si>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</si>
  <si>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</si>
  <si>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</si>
  <si>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</si>
  <si>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</si>
  <si>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</si>
  <si>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</si>
  <si>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</si>
  <si>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</si>
  <si>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</si>
  <si>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</si>
  <si>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</si>
  <si>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</si>
  <si>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</si>
  <si>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</si>
  <si>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</si>
  <si>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</si>
  <si>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</si>
  <si>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</si>
  <si>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</si>
  <si>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</si>
  <si>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</si>
  <si>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</si>
  <si>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</si>
  <si>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</si>
  <si>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</si>
  <si>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</si>
  <si>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</si>
  <si>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</si>
  <si>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</si>
  <si>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</si>
  <si>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</si>
  <si>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</si>
  <si>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</si>
  <si>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</si>
  <si>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</si>
  <si>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</si>
  <si>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</si>
  <si>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</si>
  <si>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</si>
  <si>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</si>
  <si>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</si>
  <si>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</si>
  <si>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</si>
  <si>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</si>
  <si>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</si>
  <si>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</si>
  <si>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</si>
  <si>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</si>
  <si>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</si>
  <si>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</si>
  <si>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</si>
  <si>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</si>
  <si>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</si>
  <si>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</si>
  <si>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</si>
  <si>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</si>
  <si>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</si>
  <si>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</si>
  <si>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</si>
  <si>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</si>
  <si>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</si>
  <si>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</si>
  <si>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</si>
  <si>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</si>
  <si>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</si>
  <si>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</si>
  <si>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</si>
  <si>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</si>
  <si>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</si>
  <si>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</si>
  <si>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</si>
  <si>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</si>
  <si>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</si>
  <si>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</si>
  <si>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</si>
  <si>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</si>
  <si>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</si>
  <si>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</si>
  <si>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</si>
  <si>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</si>
  <si>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</si>
  <si>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</si>
  <si>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</si>
  <si>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</si>
  <si>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</si>
  <si>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</si>
  <si>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</si>
  <si>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</si>
  <si>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</si>
  <si>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</si>
  <si>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</si>
  <si>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</si>
  <si>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</si>
  <si>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</si>
  <si>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</si>
  <si>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</si>
  <si>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</si>
  <si>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</si>
  <si>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</si>
  <si>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</si>
  <si>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</si>
  <si>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</si>
  <si>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</si>
  <si>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</si>
  <si>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</si>
  <si>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</si>
  <si>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</si>
  <si>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</si>
  <si>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</si>
  <si>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</si>
  <si>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</si>
  <si>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</si>
  <si>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</si>
  <si>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</si>
  <si>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</si>
  <si>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</si>
  <si>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</si>
  <si>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</si>
  <si>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</si>
  <si>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</si>
  <si>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</si>
  <si>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</si>
  <si>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</si>
  <si>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</si>
  <si>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</si>
  <si>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</si>
  <si>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</si>
  <si>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</si>
  <si>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</si>
  <si>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</si>
  <si>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</si>
  <si>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</si>
  <si>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</si>
  <si>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</si>
  <si>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</si>
  <si>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</si>
  <si>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</si>
  <si>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</si>
  <si>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</si>
  <si>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</si>
  <si>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</si>
  <si>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</si>
  <si>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</si>
  <si>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</si>
  <si>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</si>
  <si>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</si>
  <si>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</si>
  <si>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</si>
  <si>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</si>
  <si>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</si>
  <si>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</si>
  <si>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</si>
  <si>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</si>
  <si>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</si>
  <si>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</si>
  <si>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</si>
  <si>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</si>
  <si>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</si>
  <si>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</si>
  <si>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</si>
  <si>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</si>
  <si>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</si>
  <si>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</si>
  <si>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</si>
  <si>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</si>
  <si>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</si>
  <si>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</si>
  <si>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</si>
  <si>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</si>
  <si>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</si>
  <si>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</si>
  <si>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</si>
  <si>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</si>
  <si>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</si>
  <si>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</si>
  <si>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</si>
  <si>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</si>
  <si>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</si>
  <si>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</si>
  <si>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</si>
  <si>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</si>
  <si>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</si>
  <si>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</si>
  <si>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</si>
  <si>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</si>
  <si>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</si>
  <si>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</si>
  <si>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</si>
  <si>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</si>
  <si>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</si>
  <si>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</si>
  <si>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</si>
  <si>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</si>
  <si>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</si>
  <si>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</si>
  <si>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</si>
  <si>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</si>
  <si>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</si>
  <si>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</si>
  <si>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</si>
  <si>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</si>
  <si>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</si>
  <si>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</si>
  <si>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</si>
  <si>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</si>
  <si>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</si>
  <si>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</si>
  <si>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</si>
  <si>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</si>
  <si>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</si>
  <si>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</si>
  <si>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</si>
  <si>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</si>
  <si>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</si>
  <si>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</si>
  <si>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</si>
  <si>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</si>
  <si>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</si>
  <si>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</si>
  <si>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</si>
  <si>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</si>
  <si>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</si>
  <si>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</si>
  <si>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</si>
  <si>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</si>
  <si>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</si>
  <si>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</si>
  <si>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</si>
  <si>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</si>
  <si>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</si>
  <si>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</si>
  <si>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</si>
  <si>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</si>
  <si>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</si>
  <si>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</si>
  <si>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</si>
  <si>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</si>
  <si>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</si>
  <si>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</si>
  <si>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</si>
  <si>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</si>
  <si>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</si>
  <si>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</si>
  <si>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</si>
  <si>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</si>
  <si>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</si>
  <si>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</si>
  <si>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</si>
  <si>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</si>
  <si>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</si>
  <si>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</si>
  <si>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</si>
  <si>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</si>
  <si>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</si>
  <si>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</si>
  <si>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</si>
  <si>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</si>
  <si>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</si>
  <si>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</si>
  <si>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</si>
  <si>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</si>
  <si>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</si>
  <si>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</si>
  <si>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</si>
  <si>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</si>
  <si>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</si>
  <si>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</si>
  <si>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</si>
  <si>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</si>
  <si>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</si>
  <si>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</si>
  <si>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</si>
  <si>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</si>
  <si>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</si>
  <si>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</si>
  <si>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</si>
  <si>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</si>
  <si>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</si>
  <si>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</si>
  <si>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</si>
  <si>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</si>
  <si>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</si>
  <si>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</si>
  <si>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</si>
  <si>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</si>
  <si>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</si>
  <si>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</si>
  <si>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</si>
  <si>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</si>
  <si>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</si>
  <si>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</si>
  <si>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</si>
  <si>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</si>
  <si>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</si>
  <si>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</si>
  <si>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</si>
  <si>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</si>
  <si>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</si>
  <si>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</si>
  <si>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</si>
  <si>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</si>
  <si>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</si>
  <si>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</si>
  <si>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</si>
  <si>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</si>
  <si>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</si>
  <si>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</si>
  <si>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</si>
  <si>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</si>
  <si>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</si>
  <si>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</si>
  <si>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</si>
  <si>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</si>
  <si>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</si>
  <si>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</si>
  <si>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</si>
  <si>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</si>
  <si>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</si>
  <si>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</si>
  <si>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</si>
  <si>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</si>
  <si>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</si>
  <si>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</si>
  <si>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</si>
  <si>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</si>
  <si>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</si>
  <si>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</si>
  <si>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</si>
  <si>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</si>
  <si>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</si>
  <si>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</si>
  <si>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</si>
  <si>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</si>
  <si>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</si>
  <si>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</si>
  <si>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</si>
  <si>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</si>
  <si>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</si>
  <si>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</si>
  <si>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</si>
  <si>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</si>
  <si>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</si>
  <si>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</si>
  <si>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</si>
  <si>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</si>
  <si>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</si>
  <si>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</si>
  <si>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</si>
  <si>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</si>
  <si>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</si>
  <si>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</si>
  <si>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</si>
  <si>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</si>
  <si>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</si>
  <si>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</si>
  <si>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</si>
  <si>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</si>
  <si>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</si>
  <si>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</si>
  <si>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</si>
  <si>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</si>
  <si>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</si>
  <si>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</si>
  <si>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</si>
  <si>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</si>
  <si>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</si>
  <si>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</si>
  <si>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</si>
  <si>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</si>
  <si>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</si>
  <si>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</si>
  <si>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</si>
  <si>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</si>
  <si>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</si>
  <si>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</si>
  <si>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</si>
  <si>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</si>
  <si>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</si>
  <si>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</si>
  <si>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</si>
  <si>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</si>
  <si>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</si>
  <si>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</si>
  <si>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</si>
  <si>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</si>
  <si>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</si>
  <si>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</si>
  <si>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</si>
  <si>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</si>
  <si>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</si>
  <si>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</si>
  <si>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</si>
  <si>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</si>
  <si>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</si>
  <si>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</si>
  <si>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</si>
  <si>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</si>
  <si>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</si>
  <si>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</si>
  <si>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</si>
  <si>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</si>
  <si>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</si>
  <si>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</si>
  <si>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</si>
  <si>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</si>
  <si>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</si>
  <si>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</si>
  <si>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</si>
  <si>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</si>
  <si>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</si>
  <si>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</si>
  <si>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</si>
  <si>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</si>
  <si>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</si>
  <si>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</si>
  <si>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</si>
  <si>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</si>
  <si>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</si>
  <si>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</si>
  <si>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</si>
  <si>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</si>
  <si>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</si>
  <si>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</si>
  <si>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</si>
  <si>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</si>
  <si>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</si>
  <si>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</si>
  <si>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</si>
  <si>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</si>
  <si>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</si>
  <si>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</si>
  <si>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</si>
  <si>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</si>
  <si>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</si>
  <si>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</si>
  <si>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</si>
  <si>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</si>
  <si>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</si>
  <si>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</si>
  <si>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</si>
  <si>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</si>
  <si>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</si>
  <si>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</si>
  <si>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</si>
  <si>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</si>
  <si>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</si>
  <si>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</si>
  <si>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</si>
  <si>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</si>
  <si>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</si>
  <si>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</si>
  <si>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</si>
  <si>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</si>
  <si>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</si>
  <si>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</si>
  <si>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</si>
  <si>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</si>
  <si>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</si>
  <si>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</si>
  <si>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</si>
  <si>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</si>
  <si>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</si>
  <si>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</si>
  <si>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</si>
  <si>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</si>
  <si>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</si>
  <si>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</si>
  <si>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</si>
  <si>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</si>
  <si>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</si>
  <si>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</si>
  <si>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</si>
  <si>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</si>
  <si>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</si>
  <si>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</si>
  <si>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</si>
  <si>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</si>
  <si>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</si>
  <si>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</si>
  <si>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</si>
  <si>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</si>
  <si>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</si>
  <si>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</si>
  <si>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</si>
  <si>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</si>
  <si>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</si>
  <si>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</si>
  <si>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</si>
  <si>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</si>
  <si>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</si>
  <si>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</si>
  <si>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</si>
  <si>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</si>
  <si>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</si>
  <si>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</si>
  <si>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</si>
  <si>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</si>
  <si>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</si>
  <si>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</si>
  <si>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</si>
  <si>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</si>
  <si>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</si>
  <si>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</si>
  <si>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</si>
  <si>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</si>
  <si>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</si>
  <si>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</si>
  <si>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</si>
  <si>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</si>
  <si>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</si>
  <si>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</si>
  <si>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</si>
  <si>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</si>
  <si>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</si>
  <si>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</si>
  <si>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</si>
  <si>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</si>
  <si>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</si>
  <si>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</si>
  <si>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</si>
  <si>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</si>
  <si>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</si>
  <si>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</si>
  <si>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</si>
  <si>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</si>
  <si>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</si>
  <si>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</si>
  <si>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</si>
  <si>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</si>
  <si>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</si>
  <si>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</si>
  <si>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</si>
  <si>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</si>
  <si>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</si>
  <si>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</si>
  <si>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</si>
  <si>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</si>
  <si>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</si>
  <si>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</si>
  <si>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</si>
  <si>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</si>
  <si>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</si>
  <si>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</si>
  <si>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</si>
  <si>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</si>
  <si>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</si>
  <si>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</si>
  <si>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</si>
  <si>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</si>
  <si>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</si>
  <si>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</si>
  <si>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</si>
  <si>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</si>
  <si>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</si>
  <si>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</si>
  <si>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</si>
  <si>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</si>
  <si>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</si>
  <si>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</si>
  <si>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</si>
  <si>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</si>
  <si>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</si>
  <si>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</si>
  <si>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</si>
  <si>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</si>
  <si>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</si>
  <si>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</si>
  <si>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</si>
  <si>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</si>
  <si>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</si>
  <si>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</si>
  <si>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</si>
  <si>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</si>
  <si>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</si>
  <si>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</si>
  <si>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</si>
  <si>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</si>
  <si>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</si>
  <si>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</si>
  <si>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</si>
  <si>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</si>
  <si>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</si>
  <si>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</si>
  <si>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</si>
  <si>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</si>
  <si>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</si>
  <si>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</si>
  <si>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</si>
  <si>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</si>
  <si>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</si>
  <si>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</si>
  <si>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</si>
  <si>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</si>
  <si>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</si>
  <si>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</si>
  <si>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</si>
  <si>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</si>
  <si>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</si>
  <si>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</si>
  <si>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</si>
  <si>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</si>
  <si>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</si>
  <si>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</si>
  <si>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</si>
  <si>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</si>
  <si>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</si>
  <si>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</si>
  <si>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</si>
  <si>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</si>
  <si>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</si>
  <si>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</si>
  <si>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</si>
  <si>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</si>
  <si>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</si>
  <si>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</si>
  <si>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</si>
  <si>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</si>
  <si>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</si>
  <si>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</si>
  <si>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</si>
  <si>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</si>
  <si>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</si>
  <si>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</si>
  <si>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</si>
  <si>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</si>
  <si>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</si>
  <si>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</si>
  <si>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</si>
  <si>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</si>
  <si>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</si>
  <si>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</si>
  <si>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</si>
  <si>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</si>
  <si>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</si>
  <si>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</si>
  <si>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</si>
  <si>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</si>
  <si>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</si>
  <si>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</si>
  <si>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</si>
  <si>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</si>
  <si>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</si>
  <si>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</si>
  <si>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</si>
  <si>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</si>
  <si>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</si>
  <si>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</si>
  <si>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</si>
  <si>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</si>
  <si>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</si>
  <si>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</si>
  <si>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</si>
  <si>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</si>
  <si>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</si>
  <si>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</si>
  <si>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</si>
  <si>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</si>
  <si>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</si>
  <si>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</si>
  <si>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</si>
  <si>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</si>
  <si>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</si>
  <si>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</si>
  <si>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</si>
  <si>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</si>
  <si>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</si>
  <si>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</si>
  <si>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</si>
  <si>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</si>
  <si>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</si>
  <si>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</si>
  <si>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</si>
  <si>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</si>
  <si>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</si>
  <si>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</si>
  <si>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</si>
  <si>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</si>
  <si>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</si>
  <si>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</si>
  <si>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</si>
  <si>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</si>
  <si>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</si>
  <si>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</si>
  <si>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</si>
  <si>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</si>
  <si>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</si>
  <si>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</si>
  <si>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</si>
  <si>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</si>
  <si>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</si>
  <si>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</si>
  <si>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</si>
  <si>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</si>
  <si>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</si>
  <si>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</si>
  <si>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</si>
  <si>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</si>
  <si>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</si>
  <si>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</si>
  <si>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</si>
  <si>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</si>
  <si>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</si>
  <si>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</si>
  <si>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</si>
  <si>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</si>
  <si>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</si>
  <si>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</si>
  <si>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</si>
  <si>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</si>
  <si>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</si>
  <si>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</si>
  <si>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</si>
  <si>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</si>
  <si>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</si>
  <si>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</si>
  <si>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</si>
  <si>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</si>
  <si>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</si>
  <si>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</si>
  <si>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</si>
  <si>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</si>
  <si>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</si>
  <si>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</si>
  <si>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</si>
  <si>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</si>
  <si>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</si>
  <si>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</si>
  <si>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</si>
  <si>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</si>
  <si>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</si>
  <si>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</si>
  <si>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</si>
  <si>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</si>
  <si>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</si>
  <si>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</si>
  <si>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</si>
  <si>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</si>
  <si>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</si>
  <si>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</si>
  <si>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</si>
  <si>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</si>
  <si>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</si>
  <si>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</si>
  <si>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</si>
  <si>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</si>
  <si>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</si>
  <si>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</si>
  <si>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</si>
  <si>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</si>
  <si>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</si>
  <si>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</si>
  <si>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</si>
  <si>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</si>
  <si>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</si>
  <si>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</si>
  <si>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</si>
  <si>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</si>
  <si>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</si>
  <si>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</si>
  <si>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</si>
  <si>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</si>
  <si>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</si>
  <si>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</si>
  <si>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</si>
  <si>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</si>
  <si>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</si>
  <si>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</si>
  <si>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</si>
  <si>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</si>
  <si>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</si>
  <si>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</si>
  <si>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</si>
  <si>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</si>
  <si>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</si>
  <si>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</si>
  <si>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</si>
  <si>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</si>
  <si>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</si>
  <si>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</si>
  <si>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</si>
  <si>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</si>
  <si>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</si>
  <si>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</si>
  <si>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</si>
  <si>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</si>
  <si>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</si>
  <si>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</si>
  <si>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</si>
  <si>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</si>
  <si>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</si>
  <si>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</si>
  <si>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</si>
  <si>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</si>
  <si>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</si>
  <si>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</si>
  <si>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</si>
  <si>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</si>
  <si>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</si>
  <si>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</si>
  <si>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</si>
  <si>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</si>
  <si>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</si>
  <si>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</si>
  <si>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</si>
  <si>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</si>
  <si>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</si>
  <si>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</si>
  <si>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</si>
  <si>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</si>
  <si>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</si>
  <si>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</si>
  <si>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</si>
  <si>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</si>
  <si>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</si>
  <si>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</si>
  <si>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</si>
  <si>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</si>
  <si>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</si>
  <si>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</si>
  <si>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</si>
  <si>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</si>
  <si>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</si>
  <si>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</si>
  <si>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</si>
  <si>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</si>
  <si>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</si>
  <si>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</si>
  <si>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</si>
  <si>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</si>
  <si>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</si>
  <si>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</si>
  <si>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</si>
  <si>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</si>
  <si>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</si>
  <si>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</si>
  <si>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</si>
  <si>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</si>
  <si>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</si>
  <si>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</si>
  <si>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</si>
  <si>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</si>
  <si>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</si>
  <si>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</si>
  <si>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</si>
  <si>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</si>
  <si>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</si>
  <si>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</si>
  <si>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</si>
  <si>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</si>
  <si>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</si>
  <si>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</si>
  <si>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</si>
  <si>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</si>
  <si>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</si>
  <si>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</si>
  <si>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</si>
  <si>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</si>
  <si>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</si>
  <si>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</si>
  <si>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</si>
  <si>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</si>
  <si>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</si>
  <si>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</si>
  <si>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</si>
  <si>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</si>
  <si>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</si>
  <si>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</si>
  <si>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</si>
  <si>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</si>
  <si>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</si>
  <si>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</si>
  <si>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</si>
  <si>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</si>
  <si>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</si>
  <si>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</si>
  <si>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</si>
  <si>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</si>
  <si>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</si>
  <si>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</si>
  <si>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</si>
  <si>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</si>
  <si>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</si>
  <si>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</si>
  <si>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</si>
  <si>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</si>
  <si>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</si>
  <si>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</si>
  <si>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</si>
  <si>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</si>
  <si>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</si>
  <si>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</si>
  <si>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</si>
  <si>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</si>
  <si>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</si>
  <si>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</si>
  <si>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</si>
  <si>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</si>
  <si>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</si>
  <si>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</si>
  <si>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</si>
  <si>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</si>
  <si>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</si>
  <si>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</si>
  <si>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</si>
  <si>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</si>
  <si>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</si>
  <si>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</si>
  <si>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</si>
  <si>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</si>
  <si>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</si>
  <si>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</si>
  <si>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</si>
  <si>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</si>
  <si>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</si>
  <si>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</si>
  <si>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</si>
  <si>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</si>
  <si>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</si>
  <si>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</si>
  <si>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</si>
  <si>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</si>
  <si>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</si>
  <si>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</si>
  <si>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</si>
  <si>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</si>
  <si>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</si>
  <si>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</si>
  <si>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</si>
  <si>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</si>
  <si>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</si>
  <si>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</si>
  <si>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</si>
  <si>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</si>
  <si>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</si>
  <si>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</si>
  <si>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</si>
  <si>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</si>
  <si>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</si>
  <si>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</si>
  <si>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</si>
  <si>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</si>
  <si>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</si>
  <si>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</si>
  <si>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</si>
  <si>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</si>
  <si>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</si>
  <si>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</si>
  <si>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</si>
  <si>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</si>
  <si>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</si>
  <si>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</si>
  <si>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</si>
  <si>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</si>
  <si>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</si>
  <si>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</si>
  <si>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</si>
  <si>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</si>
  <si>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</si>
  <si>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</si>
  <si>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</si>
  <si>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</si>
  <si>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</si>
  <si>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</si>
  <si>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</si>
  <si>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</si>
  <si>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</si>
  <si>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</si>
  <si>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</si>
  <si>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</si>
  <si>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</si>
  <si>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</si>
  <si>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</si>
  <si>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</si>
  <si>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</si>
  <si>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</si>
  <si>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</si>
  <si>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</si>
  <si>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</si>
  <si>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</si>
  <si>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</si>
  <si>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</si>
  <si>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</si>
  <si>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</si>
  <si>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</si>
  <si>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</si>
  <si>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</si>
  <si>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</si>
  <si>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</si>
  <si>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</si>
  <si>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</si>
  <si>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</si>
  <si>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</si>
  <si>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</si>
  <si>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</si>
  <si>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</si>
  <si>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</si>
  <si>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</si>
  <si>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</si>
  <si>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</si>
  <si>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</si>
  <si>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</si>
  <si>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</si>
  <si>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</si>
  <si>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</si>
  <si>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</si>
  <si>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</si>
  <si>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</si>
  <si>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</si>
  <si>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</si>
  <si>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</si>
  <si>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</si>
  <si>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</si>
  <si>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</si>
  <si>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</si>
  <si>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</si>
  <si>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</si>
  <si>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</si>
  <si>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</si>
  <si>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</si>
  <si>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</si>
  <si>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</si>
  <si>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</si>
  <si>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</si>
  <si>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</si>
  <si>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</si>
  <si>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</si>
  <si>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</si>
  <si>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</si>
  <si>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</si>
  <si>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</si>
  <si>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</si>
  <si>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</si>
  <si>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</si>
  <si>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</si>
  <si>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</si>
  <si>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</si>
  <si>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</si>
  <si>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</si>
  <si>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</si>
  <si>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</si>
  <si>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</si>
  <si>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</si>
  <si>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</si>
  <si>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</si>
  <si>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</si>
  <si>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</si>
  <si>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</si>
  <si>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</si>
  <si>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</si>
  <si>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</si>
  <si>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</si>
  <si>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</si>
  <si>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</si>
  <si>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</si>
  <si>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</si>
  <si>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</si>
  <si>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</si>
  <si>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</si>
  <si>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</si>
  <si>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</si>
  <si>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</si>
  <si>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</si>
  <si>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</si>
  <si>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</si>
  <si>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</si>
  <si>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</si>
  <si>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</si>
  <si>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</si>
  <si>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</si>
  <si>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</si>
  <si>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</si>
  <si>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</si>
  <si>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</si>
  <si>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</si>
  <si>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</si>
  <si>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</si>
  <si>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</si>
  <si>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</si>
  <si>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</si>
  <si>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</si>
  <si>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</si>
  <si>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</si>
  <si>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</si>
  <si>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</si>
  <si>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</si>
  <si>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</si>
  <si>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</si>
  <si>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</si>
  <si>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</si>
  <si>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</si>
  <si>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</si>
  <si>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</si>
  <si>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</si>
  <si>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</si>
  <si>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</si>
  <si>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</si>
  <si>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</si>
  <si>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</si>
  <si>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</si>
  <si>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</si>
  <si>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</si>
  <si>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</si>
  <si>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</si>
  <si>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</si>
  <si>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</si>
  <si>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</si>
  <si>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</si>
  <si>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</si>
  <si>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</si>
  <si>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</si>
  <si>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</si>
  <si>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</si>
  <si>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</si>
  <si>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</si>
  <si>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</si>
  <si>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</si>
  <si>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</si>
  <si>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</si>
  <si>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</si>
  <si>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</si>
  <si>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</si>
  <si>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</si>
  <si>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</si>
  <si>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</si>
  <si>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</si>
  <si>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</si>
  <si>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</si>
  <si>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</si>
  <si>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</si>
  <si>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</si>
  <si>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</si>
  <si>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</si>
  <si>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</si>
  <si>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</si>
  <si>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</si>
  <si>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</si>
  <si>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</si>
  <si>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</si>
  <si>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</si>
  <si>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</si>
  <si>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</si>
  <si>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</si>
  <si>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</si>
  <si>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</si>
  <si>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</si>
  <si>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</si>
  <si>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</si>
  <si>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</si>
  <si>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</si>
  <si>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</si>
  <si>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</si>
  <si>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</si>
  <si>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</si>
  <si>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</si>
  <si>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</si>
  <si>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</si>
  <si>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</si>
  <si>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</si>
  <si>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</si>
  <si>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</si>
  <si>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</si>
  <si>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</si>
  <si>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</si>
  <si>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</si>
  <si>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</si>
  <si>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</si>
  <si>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</si>
  <si>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</si>
  <si>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</si>
  <si>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</si>
  <si>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</si>
  <si>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</si>
  <si>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</si>
  <si>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</si>
  <si>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</si>
  <si>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</si>
  <si>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</si>
  <si>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</si>
  <si>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</si>
  <si>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</si>
  <si>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</si>
  <si>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</si>
  <si>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</si>
  <si>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</si>
  <si>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</si>
  <si>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</si>
  <si>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</si>
  <si>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</si>
  <si>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</si>
  <si>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</si>
  <si>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</si>
  <si>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</si>
  <si>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</si>
  <si>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</si>
  <si>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</si>
  <si>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</si>
  <si>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</si>
  <si>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</si>
  <si>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</si>
  <si>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</si>
  <si>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</si>
  <si>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</si>
  <si>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</si>
  <si>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</si>
  <si>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</si>
  <si>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</si>
  <si>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</si>
  <si>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</si>
  <si>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</si>
  <si>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</si>
  <si>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</si>
  <si>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</si>
  <si>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</si>
  <si>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</si>
  <si>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</si>
  <si>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</si>
  <si>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</si>
  <si>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</si>
  <si>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</si>
  <si>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</si>
  <si>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</si>
  <si>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</si>
  <si>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</si>
  <si>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</si>
  <si>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</si>
  <si>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</si>
  <si>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</si>
  <si>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</si>
  <si>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</si>
  <si>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</si>
  <si>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</si>
  <si>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</si>
  <si>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</si>
  <si>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</si>
  <si>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</si>
  <si>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</si>
  <si>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</si>
  <si>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</si>
  <si>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</si>
  <si>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</si>
  <si>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</si>
  <si>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</si>
  <si>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</si>
  <si>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</si>
  <si>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</si>
  <si>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</si>
  <si>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</si>
  <si>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</si>
  <si>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</si>
  <si>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</si>
  <si>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</si>
  <si>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</si>
  <si>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</si>
  <si>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</si>
  <si>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</si>
  <si>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</si>
  <si>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</si>
  <si>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</si>
  <si>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</si>
  <si>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</si>
  <si>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</si>
  <si>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</si>
  <si>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</si>
  <si>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</si>
  <si>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</si>
  <si>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</si>
  <si>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</si>
  <si>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</si>
  <si>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</si>
  <si>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</si>
  <si>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</si>
  <si>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</si>
  <si>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</si>
  <si>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</si>
  <si>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</si>
  <si>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</si>
  <si>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</si>
  <si>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</si>
  <si>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</si>
  <si>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</si>
  <si>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</si>
  <si>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</si>
  <si>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</si>
  <si>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</si>
  <si>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</si>
  <si>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</si>
  <si>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</si>
  <si>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</si>
  <si>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</si>
  <si>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</si>
  <si>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</si>
  <si>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</si>
  <si>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</si>
  <si>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</si>
  <si>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</si>
  <si>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</si>
  <si>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</si>
  <si>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</si>
  <si>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</si>
  <si>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</si>
  <si>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</si>
  <si>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</si>
  <si>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</si>
  <si>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</si>
  <si>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</si>
  <si>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</si>
  <si>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</si>
  <si>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</si>
  <si>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</si>
  <si>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</si>
  <si>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</si>
  <si>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</si>
  <si>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</si>
  <si>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</si>
  <si>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</si>
  <si>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</si>
  <si>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</si>
  <si>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</si>
  <si>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</si>
  <si>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</si>
  <si>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</si>
  <si>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</si>
  <si>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</si>
  <si>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</si>
  <si>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</si>
  <si>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</si>
  <si>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</si>
  <si>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</si>
  <si>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</si>
  <si>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</si>
  <si>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</si>
  <si>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</si>
  <si>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</si>
  <si>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</si>
  <si>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</si>
  <si>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</si>
  <si>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</si>
  <si>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</si>
  <si>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</si>
  <si>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</si>
  <si>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</si>
  <si>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</si>
  <si>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</si>
  <si>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</si>
  <si>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</si>
  <si>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</si>
  <si>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</si>
  <si>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</si>
  <si>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</si>
  <si>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</si>
  <si>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</si>
  <si>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</si>
  <si>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</si>
  <si>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</si>
  <si>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</si>
  <si>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</si>
  <si>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</si>
  <si>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</si>
  <si>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</si>
  <si>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</si>
  <si>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</si>
  <si>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</si>
  <si>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</si>
  <si>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</si>
  <si>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</si>
  <si>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</si>
  <si>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</si>
  <si>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</si>
  <si>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</si>
  <si>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</si>
  <si>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</si>
  <si>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</si>
  <si>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</si>
  <si>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</si>
  <si>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</si>
  <si>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</si>
  <si>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</si>
  <si>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</si>
  <si>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</si>
  <si>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</si>
  <si>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</si>
  <si>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</si>
  <si>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</si>
  <si>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</si>
  <si>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</si>
  <si>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</si>
  <si>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</si>
  <si>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</si>
  <si>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</si>
  <si>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</si>
  <si>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</si>
  <si>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</si>
  <si>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</si>
  <si>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</si>
  <si>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</si>
  <si>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</si>
  <si>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</si>
  <si>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</si>
  <si>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</si>
  <si>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</si>
  <si>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</si>
  <si>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</si>
  <si>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</si>
  <si>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</si>
  <si>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</si>
  <si>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</si>
  <si>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</si>
  <si>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</si>
  <si>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</si>
  <si>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</si>
  <si>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</si>
  <si>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</si>
  <si>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</si>
  <si>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</si>
  <si>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</si>
  <si>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</si>
  <si>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</si>
  <si>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</si>
  <si>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</si>
  <si>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</si>
  <si>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</si>
  <si>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</si>
  <si>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</si>
  <si>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</si>
  <si>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</si>
  <si>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</si>
  <si>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</si>
  <si>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</si>
  <si>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</si>
  <si>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</si>
  <si>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</si>
  <si>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</si>
  <si>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</si>
  <si>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</si>
  <si>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</si>
  <si>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</si>
  <si>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</si>
  <si>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</si>
  <si>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</si>
  <si>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</si>
  <si>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</si>
  <si>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</si>
  <si>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</si>
  <si>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</si>
  <si>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</si>
  <si>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</si>
  <si>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</si>
  <si>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</si>
  <si>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</si>
  <si>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</si>
  <si>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</si>
  <si>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</si>
  <si>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</si>
  <si>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</si>
  <si>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</si>
  <si>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</si>
  <si>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</si>
  <si>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</si>
  <si>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</si>
  <si>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</si>
  <si>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</si>
  <si>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</si>
  <si>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</si>
  <si>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</si>
  <si>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</si>
  <si>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</si>
  <si>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</si>
  <si>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</si>
  <si>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</si>
  <si>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</si>
  <si>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</si>
  <si>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</si>
  <si>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</si>
  <si>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</si>
  <si>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</si>
  <si>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</si>
  <si>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</si>
  <si>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</si>
  <si>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</si>
  <si>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</si>
  <si>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</si>
  <si>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</si>
  <si>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</si>
  <si>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</si>
  <si>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</si>
  <si>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</si>
  <si>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</si>
  <si>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</si>
  <si>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</si>
  <si>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</si>
  <si>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</si>
  <si>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</si>
  <si>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</si>
  <si>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</si>
  <si>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</si>
  <si>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</si>
  <si>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</si>
  <si>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</si>
  <si>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</si>
  <si>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</si>
  <si>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</si>
  <si>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</si>
  <si>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</si>
  <si>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</si>
  <si>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</si>
  <si>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</si>
  <si>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</si>
  <si>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</si>
  <si>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</si>
  <si>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</si>
  <si>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</si>
  <si>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</si>
  <si>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</si>
  <si>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</si>
  <si>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</si>
  <si>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</si>
  <si>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</si>
  <si>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</si>
  <si>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</si>
  <si>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</si>
  <si>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</si>
  <si>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</si>
  <si>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</si>
  <si>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</si>
  <si>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</si>
  <si>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</si>
  <si>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</si>
  <si>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</si>
  <si>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</si>
  <si>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</si>
  <si>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</si>
  <si>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</si>
  <si>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</si>
  <si>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</si>
  <si>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</si>
  <si>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</si>
  <si>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</si>
  <si>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</si>
  <si>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</si>
  <si>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</si>
  <si>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</si>
  <si>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</si>
  <si>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</si>
  <si>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</si>
  <si>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</si>
  <si>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</si>
  <si>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</si>
  <si>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</si>
  <si>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</si>
  <si>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</si>
  <si>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</si>
  <si>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</si>
  <si>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</si>
  <si>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</si>
  <si>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</si>
  <si>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</si>
  <si>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</si>
  <si>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</si>
  <si>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</si>
  <si>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</si>
  <si>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</si>
  <si>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</si>
  <si>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</si>
  <si>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</si>
  <si>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</si>
  <si>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</si>
  <si>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</si>
  <si>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</si>
  <si>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</si>
  <si>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</si>
  <si>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</si>
  <si>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</si>
  <si>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</si>
  <si>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</si>
  <si>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</si>
  <si>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</si>
  <si>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</si>
  <si>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</si>
  <si>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</si>
  <si>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</si>
  <si>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</si>
  <si>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</si>
  <si>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</si>
  <si>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</si>
  <si>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</si>
  <si>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</si>
  <si>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</si>
  <si>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</si>
  <si>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</si>
  <si>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</si>
  <si>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</si>
  <si>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</si>
  <si>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</si>
  <si>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</si>
  <si>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</si>
  <si>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</si>
  <si>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</si>
  <si>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</si>
  <si>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</si>
  <si>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</si>
  <si>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</si>
  <si>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</si>
  <si>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</si>
  <si>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</si>
  <si>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</si>
  <si>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</si>
  <si>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</si>
  <si>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</si>
  <si>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</si>
  <si>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</si>
  <si>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</si>
  <si>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</si>
  <si>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</si>
  <si>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</si>
  <si>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</si>
  <si>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</si>
  <si>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</si>
  <si>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</si>
  <si>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</si>
  <si>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</si>
  <si>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</si>
  <si>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</si>
  <si>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</si>
  <si>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</si>
  <si>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</si>
  <si>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</si>
  <si>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</si>
  <si>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</si>
  <si>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</si>
  <si>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</si>
  <si>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</si>
  <si>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</si>
  <si>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</si>
  <si>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</si>
  <si>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</si>
  <si>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</si>
  <si>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</si>
  <si>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</si>
  <si>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</si>
  <si>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</si>
  <si>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</si>
  <si>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</si>
  <si>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</si>
  <si>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</si>
  <si>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</si>
  <si>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</si>
  <si>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</si>
  <si>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</si>
  <si>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</si>
  <si>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</si>
  <si>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</si>
  <si>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</si>
  <si>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</si>
  <si>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</si>
  <si>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</si>
  <si>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</si>
  <si>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</si>
  <si>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</si>
  <si>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</si>
  <si>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</si>
  <si>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</si>
  <si>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</si>
  <si>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</si>
  <si>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</si>
  <si>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</si>
  <si>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</si>
  <si>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</si>
  <si>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</si>
  <si>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</si>
  <si>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</si>
  <si>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</si>
  <si>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</si>
  <si>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</si>
  <si>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</si>
  <si>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</si>
  <si>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</si>
  <si>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</si>
  <si>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</si>
  <si>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</si>
  <si>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</si>
  <si>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</si>
  <si>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</si>
  <si>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</si>
  <si>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</si>
  <si>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</si>
  <si>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</si>
  <si>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</si>
  <si>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</si>
  <si>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</si>
  <si>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</si>
  <si>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</si>
  <si>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</si>
  <si>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</si>
  <si>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</si>
  <si>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</si>
  <si>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</si>
  <si>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</si>
  <si>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</si>
  <si>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</si>
  <si>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</si>
  <si>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</si>
  <si>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</si>
  <si>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</si>
  <si>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</si>
  <si>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</si>
  <si>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</si>
  <si>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</si>
  <si>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</si>
  <si>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</si>
  <si>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</si>
  <si>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</si>
  <si>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</si>
  <si>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</si>
  <si>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</si>
  <si>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</si>
  <si>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</si>
  <si>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</si>
  <si>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</si>
  <si>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</si>
  <si>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</si>
  <si>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</si>
  <si>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</si>
  <si>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</si>
  <si>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</si>
  <si>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</si>
  <si>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</si>
  <si>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</si>
  <si>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</si>
  <si>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</si>
  <si>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</si>
  <si>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</si>
  <si>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</si>
  <si>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</si>
  <si>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</si>
  <si>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</si>
  <si>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</si>
  <si>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</si>
  <si>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</si>
  <si>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</si>
  <si>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</si>
  <si>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</si>
  <si>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</si>
  <si>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</si>
  <si>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</si>
  <si>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</si>
  <si>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</si>
  <si>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</si>
  <si>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</si>
  <si>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</si>
  <si>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</si>
  <si>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</si>
  <si>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</si>
  <si>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</si>
  <si>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</si>
  <si>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</si>
  <si>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</si>
  <si>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</si>
  <si>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</si>
  <si>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</si>
  <si>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</si>
  <si>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</si>
  <si>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</si>
  <si>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</si>
  <si>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</si>
  <si>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</si>
  <si>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</si>
  <si>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</si>
  <si>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</si>
  <si>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</si>
  <si>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</si>
  <si>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</si>
  <si>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</si>
  <si>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</si>
  <si>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</si>
  <si>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</si>
  <si>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</si>
  <si>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</si>
  <si>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</si>
  <si>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</si>
  <si>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</si>
  <si>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</si>
  <si>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</si>
  <si>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</si>
  <si>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</si>
  <si>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</si>
  <si>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</si>
  <si>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</si>
  <si>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</si>
  <si>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</si>
  <si>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</si>
  <si>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</si>
  <si>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</si>
  <si>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</si>
  <si>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</si>
  <si>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</si>
  <si>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</si>
  <si>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</si>
  <si>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</si>
  <si>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</si>
  <si>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</si>
  <si>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</si>
  <si>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</si>
  <si>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</si>
  <si>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</si>
  <si>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</si>
  <si>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</si>
  <si>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</si>
  <si>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</si>
  <si>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</si>
  <si>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</si>
  <si>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</si>
  <si>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</si>
  <si>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</si>
  <si>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</si>
  <si>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</si>
  <si>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</si>
  <si>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</si>
  <si>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</si>
  <si>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</si>
  <si>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</si>
  <si>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</si>
  <si>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</si>
  <si>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</si>
  <si>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</si>
  <si>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</si>
  <si>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</si>
  <si>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</si>
  <si>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</si>
  <si>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</si>
  <si>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</si>
  <si>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</si>
  <si>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</si>
  <si>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</si>
  <si>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</si>
  <si>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</si>
  <si>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</si>
  <si>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</si>
  <si>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</si>
  <si>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</si>
  <si>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</si>
  <si>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</si>
  <si>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</si>
  <si>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</si>
  <si>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</si>
  <si>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</si>
  <si>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</si>
  <si>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</si>
  <si>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</si>
  <si>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</si>
  <si>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</si>
  <si>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</si>
  <si>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</si>
  <si>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</si>
  <si>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</si>
  <si>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</si>
  <si>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</si>
  <si>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</si>
  <si>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</si>
  <si>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</si>
  <si>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</si>
  <si>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</si>
  <si>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</si>
  <si>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</si>
  <si>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</si>
  <si>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</si>
  <si>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</si>
  <si>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</si>
  <si>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</si>
  <si>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</si>
  <si>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</si>
  <si>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</si>
  <si>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</si>
  <si>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</si>
  <si>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</si>
  <si>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</si>
  <si>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</si>
  <si>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</si>
  <si>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</si>
  <si>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</si>
  <si>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</si>
  <si>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</si>
  <si>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</si>
  <si>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</si>
  <si>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</si>
  <si>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</si>
  <si>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</si>
  <si>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</si>
  <si>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</si>
  <si>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</si>
  <si>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</si>
  <si>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</si>
  <si>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</si>
  <si>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</si>
  <si>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</si>
  <si>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</si>
  <si>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</si>
  <si>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</si>
  <si>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</si>
  <si>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</si>
  <si>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</si>
  <si>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</si>
  <si>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</si>
  <si>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</si>
  <si>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</si>
  <si>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</si>
  <si>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</si>
  <si>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</si>
  <si>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</si>
  <si>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</si>
  <si>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</si>
  <si>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</si>
  <si>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</si>
  <si>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</si>
  <si>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</si>
  <si>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</si>
  <si>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</si>
  <si>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</si>
  <si>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</si>
  <si>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</si>
  <si>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</si>
  <si>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</si>
  <si>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</si>
  <si>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</si>
  <si>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</si>
  <si>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</si>
  <si>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</si>
  <si>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</si>
  <si>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</si>
  <si>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</si>
  <si>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</si>
  <si>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</si>
  <si>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</si>
  <si>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</si>
  <si>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</si>
  <si>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</si>
  <si>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</si>
  <si>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</si>
  <si>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</si>
  <si>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</si>
  <si>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</si>
  <si>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</si>
  <si>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</si>
  <si>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</si>
  <si>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</si>
  <si>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</si>
  <si>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</si>
  <si>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</si>
  <si>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</si>
  <si>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</si>
  <si>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</si>
  <si>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</si>
  <si>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</si>
  <si>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</si>
  <si>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</si>
  <si>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</si>
  <si>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</si>
  <si>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</si>
  <si>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</si>
  <si>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</si>
  <si>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</si>
  <si>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</si>
  <si>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</si>
  <si>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</si>
  <si>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</si>
  <si>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</si>
  <si>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</si>
  <si>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</si>
  <si>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</si>
  <si>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</si>
  <si>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</si>
  <si>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</si>
  <si>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</si>
  <si>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</si>
  <si>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</si>
  <si>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</si>
  <si>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</si>
  <si>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</si>
  <si>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</si>
  <si>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</si>
  <si>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</si>
  <si>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</si>
  <si>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</si>
  <si>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</si>
  <si>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</si>
  <si>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</si>
  <si>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</si>
  <si>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</si>
  <si>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</si>
  <si>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</si>
  <si>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</si>
  <si>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</si>
  <si>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</si>
  <si>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</si>
  <si>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</si>
  <si>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</si>
  <si>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</si>
  <si>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</si>
  <si>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</si>
  <si>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</si>
  <si>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</si>
  <si>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</si>
  <si>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</si>
  <si>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</si>
  <si>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</si>
  <si>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</si>
  <si>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</si>
  <si>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</si>
  <si>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</si>
  <si>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</si>
  <si>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</si>
  <si>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</si>
  <si>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</si>
  <si>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</si>
  <si>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</si>
  <si>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</si>
  <si>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</si>
  <si>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</si>
  <si>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</si>
  <si>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</si>
  <si>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</si>
  <si>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</si>
  <si>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</si>
  <si>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</si>
  <si>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</si>
  <si>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</si>
  <si>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</si>
  <si>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</si>
  <si>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</si>
  <si>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</si>
  <si>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</si>
  <si>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</si>
  <si>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</si>
  <si>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</si>
  <si>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</si>
  <si>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</si>
  <si>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</si>
  <si>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</si>
  <si>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</si>
  <si>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</si>
  <si>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</si>
  <si>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</si>
  <si>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</si>
  <si>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</si>
  <si>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</si>
  <si>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</si>
  <si>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</si>
  <si>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</si>
  <si>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</si>
  <si>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</si>
  <si>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</si>
  <si>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</si>
  <si>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</si>
  <si>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</si>
  <si>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</si>
  <si>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</si>
  <si>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</si>
  <si>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</si>
  <si>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</si>
  <si>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</si>
  <si>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</si>
  <si>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</si>
  <si>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</si>
  <si>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</si>
  <si>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</si>
  <si>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</si>
  <si>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</si>
  <si>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</si>
  <si>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</si>
  <si>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</si>
  <si>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</si>
  <si>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</si>
  <si>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</si>
  <si>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</si>
  <si>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</si>
  <si>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</si>
  <si>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</si>
  <si>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</si>
  <si>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</si>
  <si>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</si>
  <si>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</si>
  <si>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</si>
  <si>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</si>
  <si>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</si>
  <si>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</si>
  <si>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</si>
  <si>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</si>
  <si>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</si>
  <si>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</si>
  <si>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</si>
  <si>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</si>
  <si>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</si>
  <si>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</si>
  <si>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</si>
  <si>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</si>
  <si>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</si>
  <si>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</si>
  <si>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</si>
  <si>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</si>
  <si>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</si>
  <si>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</si>
  <si>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</si>
  <si>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</si>
  <si>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</si>
  <si>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</si>
  <si>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</si>
  <si>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</si>
  <si>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</si>
  <si>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</si>
  <si>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</si>
  <si>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</si>
  <si>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</si>
  <si>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</si>
  <si>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</si>
  <si>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</si>
  <si>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</si>
  <si>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</si>
  <si>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</si>
  <si>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</si>
  <si>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</si>
  <si>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</si>
  <si>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</si>
  <si>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</si>
  <si>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</si>
  <si>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</si>
  <si>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</si>
  <si>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</si>
  <si>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</si>
  <si>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</si>
  <si>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</si>
  <si>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</si>
  <si>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</si>
  <si>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</si>
  <si>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</si>
  <si>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</si>
  <si>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</si>
  <si>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</si>
  <si>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</si>
  <si>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</si>
  <si>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</si>
  <si>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</si>
  <si>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</si>
  <si>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</si>
  <si>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</si>
  <si>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</si>
  <si>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</si>
  <si>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</si>
  <si>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</si>
  <si>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</si>
  <si>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</si>
  <si>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</si>
  <si>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</si>
  <si>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</si>
  <si>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</si>
  <si>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</si>
  <si>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</si>
  <si>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</si>
  <si>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</si>
  <si>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</si>
  <si>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</si>
  <si>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</si>
  <si>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</si>
  <si>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</si>
  <si>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</si>
  <si>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</si>
  <si>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</si>
  <si>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</si>
  <si>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</si>
  <si>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</si>
  <si>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</si>
  <si>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</si>
  <si>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</si>
  <si>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</si>
  <si>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</si>
  <si>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</si>
  <si>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</si>
  <si>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</si>
  <si>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</si>
  <si>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</si>
  <si>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</si>
  <si>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</si>
  <si>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</si>
  <si>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</si>
  <si>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</si>
  <si>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</si>
  <si>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</si>
  <si>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</si>
  <si>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</si>
  <si>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</si>
  <si>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</si>
  <si>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</si>
  <si>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</si>
  <si>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</si>
  <si>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</si>
  <si>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</si>
  <si>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</si>
  <si>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</si>
  <si>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</si>
  <si>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</si>
  <si>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</si>
  <si>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</si>
  <si>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</si>
  <si>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</si>
  <si>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</si>
  <si>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</si>
  <si>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</si>
  <si>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</si>
  <si>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</si>
  <si>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</si>
  <si>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</si>
  <si>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</si>
  <si>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</si>
  <si>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</si>
  <si>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</si>
  <si>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</si>
  <si>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</si>
  <si>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</si>
  <si>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</si>
  <si>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</si>
  <si>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</si>
  <si>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</si>
  <si>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</si>
  <si>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</si>
  <si>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</si>
  <si>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</si>
  <si>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</si>
  <si>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</si>
  <si>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</si>
  <si>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</si>
  <si>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</si>
  <si>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</si>
  <si>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</si>
  <si>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</si>
  <si>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</si>
  <si>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</si>
  <si>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</si>
  <si>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</si>
  <si>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</si>
  <si>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</si>
  <si>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</si>
  <si>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</si>
  <si>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</si>
  <si>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</si>
  <si>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</si>
  <si>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</si>
  <si>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</si>
  <si>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</si>
  <si>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</si>
  <si>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</si>
  <si>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</si>
  <si>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</si>
  <si>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</si>
  <si>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</si>
  <si>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</si>
  <si>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</si>
  <si>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</si>
  <si>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</si>
  <si>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</si>
  <si>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</si>
  <si>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</si>
  <si>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</si>
  <si>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</si>
  <si>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</si>
  <si>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</si>
  <si>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</si>
  <si>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</si>
  <si>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</si>
  <si>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</si>
  <si>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</si>
  <si>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</si>
  <si>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</si>
  <si>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</si>
  <si>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</si>
  <si>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</si>
  <si>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</si>
  <si>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</si>
  <si>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</si>
  <si>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</si>
  <si>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</si>
  <si>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</si>
  <si>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</si>
  <si>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</si>
  <si>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</si>
  <si>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</si>
  <si>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</si>
  <si>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</si>
  <si>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</si>
  <si>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</si>
  <si>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</si>
  <si>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</si>
  <si>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</si>
  <si>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</si>
  <si>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</si>
  <si>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</si>
  <si>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</si>
  <si>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</si>
  <si>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</si>
  <si>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</si>
  <si>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</si>
  <si>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</si>
  <si>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</si>
  <si>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</si>
  <si>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</si>
  <si>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</si>
  <si>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</si>
  <si>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</si>
  <si>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</si>
  <si>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</si>
  <si>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</si>
  <si>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</si>
  <si>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</si>
  <si>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</si>
  <si>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</si>
  <si>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</si>
  <si>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</si>
  <si>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</si>
  <si>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</si>
  <si>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</si>
  <si>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</si>
  <si>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</si>
  <si>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</si>
  <si>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</si>
  <si>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</si>
  <si>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</si>
  <si>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</si>
  <si>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</si>
  <si>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</si>
  <si>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</si>
  <si>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</si>
  <si>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</si>
  <si>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</si>
  <si>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</si>
  <si>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</si>
  <si>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</si>
  <si>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</si>
  <si>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</si>
  <si>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</si>
  <si>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</si>
  <si>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</si>
  <si>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</si>
  <si>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</si>
  <si>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</si>
  <si>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</si>
  <si>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</si>
  <si>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</si>
  <si>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</si>
  <si>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</si>
  <si>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</si>
  <si>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</si>
  <si>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</si>
  <si>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</si>
  <si>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</si>
  <si>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</si>
  <si>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</si>
  <si>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</si>
  <si>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</si>
  <si>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</si>
  <si>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</si>
  <si>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</si>
  <si>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</si>
  <si>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</si>
  <si>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</si>
  <si>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</si>
  <si>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</si>
  <si>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</si>
  <si>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</si>
  <si>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</si>
  <si>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</si>
  <si>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</si>
  <si>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</si>
  <si>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</si>
  <si>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</si>
  <si>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</si>
  <si>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</si>
  <si>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</si>
  <si>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</si>
  <si>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</si>
  <si>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</si>
  <si>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</si>
  <si>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</si>
  <si>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</si>
  <si>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</si>
  <si>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</si>
  <si>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</si>
  <si>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</si>
  <si>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</si>
  <si>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</si>
  <si>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</si>
  <si>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</si>
  <si>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</si>
  <si>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</si>
  <si>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</si>
  <si>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</si>
  <si>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</si>
  <si>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</si>
  <si>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</si>
  <si>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</si>
  <si>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</si>
  <si>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</si>
  <si>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</si>
  <si>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</si>
  <si>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</si>
  <si>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</si>
  <si>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</si>
  <si>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</si>
  <si>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</si>
  <si>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</si>
  <si>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</si>
  <si>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</si>
  <si>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</si>
  <si>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</si>
  <si>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</si>
  <si>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</si>
  <si>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</si>
  <si>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</si>
  <si>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</si>
  <si>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</si>
  <si>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</si>
  <si>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</si>
  <si>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</si>
  <si>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</si>
  <si>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</si>
  <si>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</si>
  <si>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</si>
  <si>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</si>
  <si>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</si>
  <si>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</si>
  <si>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</si>
  <si>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</si>
  <si>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</si>
  <si>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</si>
  <si>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</si>
  <si>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</si>
  <si>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</si>
  <si>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</si>
  <si>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</si>
  <si>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</si>
  <si>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</si>
  <si>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</si>
  <si>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</si>
  <si>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</si>
  <si>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</si>
  <si>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</si>
  <si>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</si>
  <si>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</si>
  <si>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</si>
  <si>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</si>
  <si>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</si>
  <si>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</si>
  <si>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</si>
  <si>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</si>
  <si>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</si>
  <si>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</si>
  <si>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</si>
  <si>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</si>
  <si>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</si>
  <si>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</si>
  <si>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</si>
  <si>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</si>
  <si>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</si>
  <si>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</si>
  <si>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</si>
  <si>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</si>
  <si>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</si>
  <si>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</si>
  <si>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</si>
  <si>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</si>
  <si>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</si>
  <si>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</si>
  <si>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</si>
  <si>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</si>
  <si>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</si>
  <si>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</si>
  <si>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</si>
  <si>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</si>
  <si>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</si>
  <si>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</si>
  <si>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</si>
  <si>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</si>
  <si>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</si>
  <si>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</si>
  <si>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</si>
  <si>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</si>
  <si>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</si>
  <si>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</si>
  <si>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</si>
  <si>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</si>
  <si>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</si>
  <si>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</si>
  <si>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</si>
  <si>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</si>
  <si>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</si>
  <si>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</si>
  <si>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</si>
  <si>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</si>
  <si>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</si>
  <si>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</si>
  <si>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</si>
  <si>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</si>
  <si>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</si>
  <si>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</si>
  <si>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</si>
  <si>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</si>
  <si>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</si>
  <si>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</si>
  <si>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</si>
  <si>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</si>
  <si>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</si>
  <si>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</si>
  <si>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</si>
  <si>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</si>
  <si>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</si>
  <si>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</si>
  <si>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</si>
  <si>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</si>
  <si>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</si>
  <si>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</si>
  <si>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</si>
  <si>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</si>
  <si>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</si>
  <si>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</si>
  <si>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</si>
  <si>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</si>
  <si>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</si>
  <si>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</si>
  <si>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</si>
  <si>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</si>
  <si>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</si>
  <si>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</si>
  <si>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</si>
  <si>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</si>
  <si>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</si>
  <si>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</si>
  <si>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</si>
  <si>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</si>
  <si>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</si>
  <si>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</si>
  <si>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</si>
  <si>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</si>
  <si>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</si>
  <si>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</si>
  <si>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</si>
  <si>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</si>
  <si>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</si>
  <si>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</si>
  <si>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</si>
  <si>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</si>
  <si>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</si>
  <si>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</si>
  <si>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</si>
  <si>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</si>
  <si>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</si>
  <si>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</si>
  <si>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</si>
  <si>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</si>
  <si>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</si>
  <si>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</si>
  <si>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</si>
  <si>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</si>
  <si>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</si>
  <si>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</si>
  <si>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</si>
  <si>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</si>
  <si>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</si>
  <si>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</si>
  <si>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</si>
  <si>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</si>
  <si>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</si>
  <si>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</si>
  <si>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</si>
  <si>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</si>
  <si>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</si>
  <si>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</si>
  <si>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</si>
  <si>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</si>
  <si>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</si>
  <si>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</si>
  <si>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</si>
  <si>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</si>
  <si>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</si>
  <si>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</si>
  <si>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</si>
  <si>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</si>
  <si>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</si>
  <si>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</si>
  <si>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</si>
  <si>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</si>
  <si>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</si>
  <si>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</si>
  <si>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</si>
  <si>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</si>
  <si>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</si>
  <si>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</si>
  <si>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</si>
  <si>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</si>
  <si>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</si>
  <si>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</si>
  <si>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</si>
  <si>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</si>
  <si>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</si>
  <si>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</si>
  <si>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</si>
  <si>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</si>
  <si>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</si>
  <si>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</si>
  <si>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</si>
  <si>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</si>
  <si>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</si>
  <si>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</si>
  <si>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</si>
  <si>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</si>
  <si>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</si>
  <si>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</si>
  <si>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</si>
  <si>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</si>
  <si>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</si>
  <si>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</si>
  <si>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</si>
  <si>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</si>
  <si>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</si>
  <si>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</si>
  <si>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</si>
  <si>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</si>
  <si>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</si>
  <si>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</si>
  <si>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</si>
  <si>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</si>
  <si>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</si>
  <si>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</si>
  <si>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</si>
  <si>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</si>
  <si>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</si>
  <si>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</si>
  <si>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</si>
  <si>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</si>
  <si>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</si>
  <si>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</si>
  <si>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</si>
  <si>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</si>
  <si>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</si>
  <si>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</si>
  <si>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</si>
  <si>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</si>
  <si>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</si>
  <si>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</si>
  <si>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</si>
  <si>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</si>
  <si>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</si>
  <si>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</si>
  <si>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</si>
  <si>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</si>
  <si>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</si>
  <si>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</si>
  <si>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</si>
  <si>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</si>
  <si>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</si>
  <si>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</si>
  <si>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</si>
  <si>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</si>
  <si>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</si>
  <si>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</si>
  <si>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</si>
  <si>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</si>
  <si>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</si>
  <si>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</si>
  <si>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</si>
  <si>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</si>
  <si>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</si>
  <si>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</si>
  <si>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</si>
  <si>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</si>
  <si>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</si>
  <si>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</si>
  <si>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</si>
  <si>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</si>
  <si>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</si>
  <si>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</si>
  <si>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</si>
  <si>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</si>
  <si>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</si>
  <si>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</si>
  <si>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</si>
  <si>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</si>
  <si>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</si>
  <si>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</si>
  <si>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</si>
  <si>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</si>
  <si>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</si>
  <si>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</si>
  <si>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</si>
  <si>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</si>
  <si>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</si>
  <si>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</si>
  <si>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</si>
  <si>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</si>
  <si>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</si>
  <si>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</si>
  <si>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</si>
  <si>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</si>
  <si>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</si>
  <si>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</si>
  <si>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</si>
  <si>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</si>
  <si>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</si>
  <si>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</si>
  <si>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</si>
  <si>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</si>
  <si>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</si>
  <si>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</si>
  <si>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</si>
  <si>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</si>
  <si>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</si>
  <si>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</si>
  <si>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</si>
  <si>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</si>
  <si>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</si>
  <si>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</si>
  <si>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</si>
  <si>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</si>
  <si>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</si>
  <si>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</si>
  <si>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</si>
  <si>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</si>
  <si>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</si>
  <si>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</si>
  <si>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</si>
  <si>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</si>
  <si>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</si>
  <si>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</si>
  <si>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</si>
  <si>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</si>
  <si>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</si>
  <si>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</si>
  <si>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</si>
  <si>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</si>
  <si>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</si>
  <si>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</si>
  <si>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</si>
  <si>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</si>
  <si>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</si>
  <si>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</si>
  <si>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</si>
  <si>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</si>
  <si>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</si>
  <si>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</si>
  <si>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</si>
  <si>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</si>
  <si>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</si>
  <si>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</si>
  <si>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</si>
  <si>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</si>
  <si>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</si>
  <si>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</si>
  <si>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</si>
  <si>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</si>
  <si>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</si>
  <si>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</si>
  <si>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</si>
  <si>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</si>
  <si>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</si>
  <si>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</si>
  <si>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</si>
  <si>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</si>
  <si>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</si>
  <si>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</si>
  <si>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</si>
  <si>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</si>
  <si>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</si>
  <si>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</si>
  <si>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</si>
  <si>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</si>
  <si>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</si>
  <si>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</si>
  <si>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</si>
  <si>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</si>
  <si>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</si>
  <si>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</si>
  <si>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</si>
  <si>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</si>
  <si>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</si>
  <si>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</si>
  <si>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</si>
  <si>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</si>
  <si>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</si>
  <si>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</si>
  <si>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</si>
  <si>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</si>
  <si>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</si>
  <si>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</si>
  <si>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</si>
  <si>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</si>
  <si>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</si>
  <si>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</si>
  <si>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</si>
  <si>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</si>
  <si>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</si>
  <si>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</si>
  <si>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</si>
  <si>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</si>
  <si>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</si>
  <si>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</si>
  <si>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</si>
  <si>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</si>
  <si>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</si>
  <si>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</si>
  <si>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</si>
  <si>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</si>
  <si>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</si>
  <si>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</si>
  <si>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</si>
  <si>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</si>
  <si>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</si>
  <si>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</si>
  <si>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</si>
  <si>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</si>
  <si>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</si>
  <si>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</si>
  <si>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</si>
  <si>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</si>
  <si>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</si>
  <si>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</si>
  <si>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</si>
  <si>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</si>
  <si>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</si>
  <si>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</si>
  <si>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</si>
  <si>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</si>
  <si>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</si>
  <si>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</si>
  <si>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</si>
  <si>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</si>
  <si>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</si>
  <si>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</si>
  <si>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</si>
  <si>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</si>
  <si>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</si>
  <si>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</si>
  <si>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</si>
  <si>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</si>
  <si>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</si>
  <si>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</si>
  <si>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</si>
  <si>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</si>
  <si>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</si>
  <si>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</si>
  <si>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</si>
  <si>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</si>
  <si>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</si>
  <si>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</si>
  <si>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</si>
  <si>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</si>
  <si>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</si>
  <si>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</si>
  <si>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</si>
  <si>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</si>
  <si>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</si>
  <si>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</si>
  <si>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</si>
  <si>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</si>
  <si>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</si>
  <si>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</si>
  <si>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</si>
  <si>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</si>
  <si>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</si>
  <si>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</si>
  <si>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</si>
  <si>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</si>
  <si>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</si>
  <si>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</si>
  <si>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</si>
  <si>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</si>
  <si>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</si>
  <si>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</si>
  <si>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</si>
  <si>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</si>
  <si>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</si>
  <si>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</si>
  <si>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</si>
  <si>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</si>
  <si>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</si>
  <si>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</si>
  <si>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</si>
  <si>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</si>
  <si>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</si>
  <si>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</si>
  <si>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</si>
  <si>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</si>
  <si>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</si>
  <si>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</si>
  <si>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</si>
  <si>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</si>
  <si>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</si>
  <si>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</si>
  <si>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</si>
  <si>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</si>
  <si>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</si>
  <si>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</si>
  <si>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</si>
  <si>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</si>
  <si>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</si>
  <si>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</si>
  <si>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</si>
  <si>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</si>
  <si>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</si>
  <si>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</si>
  <si>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</si>
  <si>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</si>
  <si>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</si>
  <si>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</si>
  <si>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</si>
  <si>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</si>
  <si>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</si>
  <si>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</si>
  <si>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</si>
  <si>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</si>
  <si>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</si>
  <si>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</si>
  <si>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</si>
  <si>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</si>
  <si>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</si>
  <si>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</si>
  <si>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</si>
  <si>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</si>
  <si>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</si>
  <si>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</si>
  <si>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</si>
  <si>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</si>
  <si>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</si>
  <si>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</si>
  <si>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</si>
  <si>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</si>
  <si>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</si>
  <si>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</si>
  <si>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</si>
  <si>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</si>
  <si>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</si>
  <si>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</si>
  <si>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</si>
  <si>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</si>
  <si>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</si>
  <si>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</si>
  <si>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</si>
  <si>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</si>
  <si>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</si>
  <si>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</si>
  <si>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</si>
  <si>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</si>
  <si>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</si>
  <si>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</si>
  <si>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</si>
  <si>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</si>
  <si>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</si>
  <si>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</si>
  <si>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</si>
  <si>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</si>
  <si>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</si>
  <si>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</si>
  <si>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</si>
  <si>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</si>
  <si>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</si>
  <si>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</si>
  <si>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</si>
  <si>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</si>
  <si>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</si>
  <si>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</si>
  <si>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</si>
  <si>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</si>
  <si>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</si>
  <si>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</si>
  <si>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</si>
  <si>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</si>
  <si>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</si>
  <si>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</si>
  <si>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</si>
  <si>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</si>
  <si>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</si>
  <si>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</si>
  <si>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</si>
  <si>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</si>
  <si>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</si>
  <si>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</si>
  <si>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</si>
  <si>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</si>
  <si>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</si>
  <si>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</si>
  <si>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</si>
  <si>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</si>
  <si>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</si>
  <si>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</si>
  <si>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</si>
  <si>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</si>
  <si>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</si>
  <si>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</si>
  <si>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</si>
  <si>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</si>
  <si>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</si>
  <si>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</si>
  <si>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</si>
  <si>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</si>
  <si>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</si>
  <si>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</si>
  <si>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</si>
  <si>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</si>
  <si>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</si>
  <si>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</si>
  <si>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</si>
  <si>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</si>
  <si>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</si>
  <si>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</si>
  <si>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</si>
  <si>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</si>
  <si>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</si>
  <si>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</si>
  <si>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</si>
  <si>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</si>
  <si>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</si>
  <si>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</si>
  <si>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</si>
  <si>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</si>
  <si>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</si>
  <si>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</si>
  <si>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</si>
  <si>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</si>
  <si>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</si>
  <si>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</si>
  <si>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</si>
  <si>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</si>
  <si>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</si>
  <si>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</si>
  <si>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</si>
  <si>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</si>
  <si>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</si>
  <si>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</si>
  <si>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</si>
  <si>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</si>
  <si>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</si>
  <si>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</si>
  <si>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</si>
  <si>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</si>
  <si>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</si>
  <si>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</si>
  <si>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</si>
  <si>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</si>
  <si>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</si>
  <si>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</si>
  <si>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</si>
  <si>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</si>
  <si>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</si>
  <si>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</si>
  <si>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</si>
  <si>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</si>
  <si>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</si>
  <si>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</si>
  <si>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</si>
  <si>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</si>
  <si>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</si>
  <si>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</si>
  <si>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</si>
  <si>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</si>
  <si>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</si>
  <si>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</si>
  <si>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</si>
  <si>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</si>
  <si>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</si>
  <si>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</si>
  <si>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</si>
  <si>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</si>
  <si>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</si>
  <si>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</si>
  <si>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</si>
  <si>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</si>
  <si>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</si>
  <si>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</si>
  <si>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</si>
  <si>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</si>
  <si>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</si>
  <si>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</si>
  <si>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</si>
  <si>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</si>
  <si>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</si>
  <si>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</si>
  <si>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</si>
  <si>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</si>
  <si>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</si>
  <si>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</si>
  <si>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</si>
  <si>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</si>
  <si>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</si>
  <si>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</si>
  <si>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</si>
  <si>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</si>
  <si>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</si>
  <si>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</si>
  <si>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</si>
  <si>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</si>
  <si>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</si>
  <si>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</si>
  <si>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</si>
  <si>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</si>
  <si>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</si>
  <si>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</si>
  <si>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</si>
  <si>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</si>
  <si>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</si>
  <si>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</si>
  <si>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</si>
  <si>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</si>
  <si>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</si>
  <si>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</si>
  <si>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</si>
  <si>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</si>
  <si>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</si>
  <si>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</si>
  <si>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</si>
  <si>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</si>
  <si>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</si>
  <si>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</si>
  <si>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</si>
  <si>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</si>
  <si>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</si>
  <si>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</si>
  <si>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</si>
  <si>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</si>
  <si>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</si>
  <si>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</si>
  <si>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</si>
  <si>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</si>
  <si>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</si>
  <si>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</si>
  <si>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</si>
  <si>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</si>
  <si>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</si>
  <si>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</si>
  <si>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</si>
  <si>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</si>
  <si>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</si>
  <si>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</si>
  <si>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</si>
  <si>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</si>
  <si>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</si>
  <si>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</si>
  <si>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</si>
  <si>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</si>
  <si>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</si>
  <si>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</si>
  <si>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</si>
  <si>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</si>
  <si>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</si>
  <si>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</si>
  <si>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</si>
  <si>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</si>
  <si>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</si>
  <si>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</si>
  <si>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</si>
  <si>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</si>
  <si>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</si>
  <si>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</si>
  <si>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</si>
  <si>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</si>
  <si>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</si>
  <si>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</si>
  <si>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</si>
  <si>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</si>
  <si>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</si>
  <si>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</si>
  <si>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</si>
  <si>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</si>
  <si>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</si>
  <si>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</si>
  <si>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</si>
  <si>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</si>
  <si>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</si>
  <si>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</si>
  <si>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</si>
  <si>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</si>
  <si>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</si>
  <si>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</si>
  <si>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</si>
  <si>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</si>
  <si>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</si>
  <si>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</si>
  <si>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</si>
  <si>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</si>
  <si>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</si>
  <si>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</si>
  <si>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</si>
  <si>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</si>
  <si>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</si>
  <si>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</si>
  <si>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</si>
  <si>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</si>
  <si>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</si>
  <si>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</si>
  <si>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</si>
  <si>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</si>
  <si>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</si>
  <si>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</si>
  <si>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</si>
  <si>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</si>
  <si>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</si>
  <si>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</si>
  <si>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</si>
  <si>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</si>
  <si>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</si>
  <si>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</si>
  <si>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</si>
  <si>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</si>
  <si>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</si>
  <si>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</si>
  <si>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</si>
  <si>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</si>
  <si>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</si>
  <si>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</si>
  <si>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</si>
  <si>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</si>
  <si>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</si>
  <si>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</si>
  <si>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</si>
  <si>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</si>
  <si>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</si>
  <si>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</si>
  <si>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</si>
  <si>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</si>
  <si>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</si>
  <si>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</si>
  <si>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</si>
  <si>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</si>
  <si>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</si>
  <si>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</si>
  <si>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</si>
  <si>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</si>
  <si>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</si>
  <si>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</si>
  <si>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</si>
  <si>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</si>
  <si>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</si>
  <si>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</si>
  <si>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</si>
  <si>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</si>
  <si>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</si>
  <si>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</si>
  <si>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</si>
  <si>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</si>
  <si>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</si>
  <si>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</si>
  <si>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</si>
  <si>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</si>
  <si>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</si>
  <si>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</si>
  <si>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</si>
  <si>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</si>
  <si>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</si>
  <si>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</si>
  <si>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</si>
  <si>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</si>
  <si>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</si>
  <si>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</si>
  <si>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</si>
  <si>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</si>
  <si>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</si>
  <si>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</si>
  <si>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</si>
  <si>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</si>
  <si>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</si>
  <si>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</si>
  <si>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</si>
  <si>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</si>
  <si>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</si>
  <si>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</si>
  <si>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</si>
  <si>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</si>
  <si>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</si>
  <si>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</si>
  <si>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</si>
  <si>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</si>
  <si>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</si>
  <si>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</si>
  <si>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</si>
  <si>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</si>
  <si>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</si>
  <si>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</si>
  <si>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</si>
  <si>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</si>
  <si>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</si>
  <si>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</si>
  <si>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</si>
  <si>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</si>
  <si>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</si>
  <si>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</si>
  <si>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</si>
  <si>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</si>
  <si>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</si>
  <si>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</si>
  <si>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</si>
  <si>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</si>
  <si>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</si>
  <si>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</si>
  <si>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</si>
  <si>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</si>
  <si>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</si>
  <si>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</si>
  <si>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</si>
  <si>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</si>
  <si>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</si>
  <si>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</si>
  <si>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</si>
  <si>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</si>
  <si>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</si>
  <si>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</si>
  <si>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</si>
  <si>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</si>
  <si>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</si>
  <si>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</si>
  <si>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</si>
  <si>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</si>
  <si>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</si>
  <si>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</si>
  <si>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</si>
  <si>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</si>
  <si>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</si>
  <si>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</si>
  <si>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</si>
  <si>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</si>
  <si>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</si>
  <si>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</si>
  <si>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</si>
  <si>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</si>
  <si>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</si>
  <si>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</si>
  <si>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</si>
  <si>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</si>
  <si>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</si>
  <si>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</si>
  <si>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</si>
  <si>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</si>
  <si>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</si>
  <si>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</si>
  <si>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</si>
  <si>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</si>
  <si>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</si>
  <si>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</si>
  <si>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</si>
  <si>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</si>
  <si>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</si>
  <si>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</si>
  <si>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</si>
  <si>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</si>
  <si>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</si>
  <si>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</si>
  <si>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</si>
  <si>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</si>
  <si>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</si>
  <si>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</si>
  <si>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</si>
  <si>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</si>
  <si>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</si>
  <si>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</si>
  <si>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</si>
  <si>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</si>
  <si>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</si>
  <si>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</si>
  <si>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</si>
  <si>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</si>
  <si>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</si>
  <si>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</si>
  <si>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</si>
  <si>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</si>
  <si>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</si>
  <si>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</si>
  <si>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</si>
  <si>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</si>
  <si>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</si>
  <si>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</si>
  <si>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</si>
  <si>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</si>
  <si>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</si>
  <si>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</si>
  <si>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</si>
  <si>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</si>
  <si>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</si>
  <si>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</si>
  <si>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</si>
  <si>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</si>
  <si>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</si>
  <si>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</si>
  <si>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</si>
  <si>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</si>
  <si>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</si>
  <si>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</si>
  <si>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</si>
  <si>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</si>
  <si>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</si>
  <si>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</si>
  <si>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</si>
  <si>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</si>
  <si>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</si>
  <si>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</si>
  <si>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</si>
  <si>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</si>
  <si>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</si>
  <si>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</si>
  <si>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</si>
  <si>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</si>
  <si>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</si>
  <si>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</si>
  <si>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</si>
  <si>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</si>
  <si>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</si>
  <si>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</si>
  <si>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</si>
  <si>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</si>
  <si>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</si>
  <si>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</si>
  <si>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</si>
  <si>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</si>
  <si>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</si>
  <si>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</si>
  <si>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</si>
  <si>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</si>
  <si>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</si>
  <si>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</si>
  <si>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</si>
  <si>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</si>
  <si>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</si>
  <si>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</si>
  <si>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</si>
  <si>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</si>
  <si>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</si>
  <si>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</si>
  <si>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</si>
  <si>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</si>
  <si>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</si>
  <si>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</si>
  <si>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</si>
  <si>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</si>
  <si>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</si>
  <si>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</si>
  <si>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</si>
  <si>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</si>
  <si>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</si>
  <si>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</si>
  <si>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</si>
  <si>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</si>
  <si>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</si>
  <si>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</si>
  <si>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</si>
  <si>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</si>
  <si>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</si>
  <si>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</si>
  <si>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</si>
  <si>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</si>
  <si>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</si>
  <si>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</si>
  <si>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</si>
  <si>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</si>
  <si>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</si>
  <si>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</si>
  <si>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</si>
  <si>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</si>
  <si>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</si>
  <si>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</si>
  <si>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</si>
  <si>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</si>
  <si>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</si>
  <si>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</si>
  <si>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</si>
  <si>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</si>
  <si>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</si>
  <si>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</si>
  <si>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</si>
  <si>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</si>
  <si>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</si>
  <si>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</si>
  <si>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</si>
  <si>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</si>
  <si>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</si>
  <si>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</si>
  <si>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</si>
  <si>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</si>
  <si>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</si>
  <si>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</si>
  <si>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</si>
  <si>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</si>
  <si>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</si>
  <si>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</si>
  <si>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</si>
  <si>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</si>
  <si>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</si>
  <si>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</si>
  <si>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</si>
  <si>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</si>
  <si>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</si>
  <si>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</si>
  <si>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</si>
  <si>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</si>
  <si>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</si>
  <si>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</si>
  <si>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</si>
  <si>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</si>
  <si>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</si>
  <si>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</si>
  <si>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</si>
  <si>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</si>
  <si>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</si>
  <si>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</si>
  <si>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</si>
  <si>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</si>
  <si>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</si>
  <si>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</si>
  <si>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</si>
  <si>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</si>
  <si>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</si>
  <si>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</si>
  <si>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</si>
  <si>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</si>
  <si>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</si>
  <si>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</si>
  <si>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</si>
  <si>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</si>
  <si>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</si>
  <si>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</si>
  <si>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</si>
  <si>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</si>
  <si>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</si>
  <si>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</si>
  <si>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</si>
  <si>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</si>
  <si>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</si>
  <si>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</si>
  <si>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</si>
  <si>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</si>
  <si>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</si>
  <si>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</si>
  <si>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</si>
  <si>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</si>
  <si>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</si>
  <si>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</si>
  <si>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</si>
  <si>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</si>
  <si>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</si>
  <si>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</si>
  <si>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</si>
  <si>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</si>
  <si>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</si>
  <si>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</si>
  <si>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</si>
  <si>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</si>
  <si>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</si>
  <si>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</si>
  <si>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</si>
  <si>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</si>
  <si>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</si>
  <si>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</si>
  <si>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</si>
  <si>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</si>
  <si>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</si>
  <si>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</si>
  <si>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</si>
  <si>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</si>
  <si>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</si>
  <si>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</si>
  <si>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</si>
  <si>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</si>
  <si>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</si>
  <si>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</si>
  <si>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</si>
  <si>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</si>
  <si>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</si>
  <si>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</si>
  <si>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</si>
  <si>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</si>
  <si>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</si>
  <si>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</si>
  <si>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</si>
  <si>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</si>
  <si>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</si>
  <si>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</si>
  <si>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</si>
  <si>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</si>
  <si>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</si>
  <si>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</si>
  <si>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</si>
  <si>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</si>
  <si>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</si>
  <si>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</si>
  <si>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</si>
  <si>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</si>
  <si>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</si>
  <si>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</si>
  <si>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</si>
  <si>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</si>
  <si>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</si>
  <si>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</si>
  <si>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</si>
  <si>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</si>
  <si>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</si>
  <si>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</si>
  <si>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</si>
  <si>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</si>
  <si>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</si>
  <si>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</si>
  <si>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</si>
  <si>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</si>
  <si>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</si>
  <si>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</si>
  <si>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</si>
  <si>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</si>
  <si>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</si>
  <si>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</si>
  <si>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</si>
  <si>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</si>
  <si>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</si>
  <si>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</si>
  <si>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</si>
  <si>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</si>
  <si>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</si>
  <si>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</si>
  <si>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</si>
  <si>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</si>
  <si>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</si>
  <si>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</si>
  <si>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</si>
  <si>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</si>
  <si>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</si>
  <si>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</si>
  <si>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</si>
  <si>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</si>
  <si>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</si>
  <si>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</si>
  <si>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</si>
  <si>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</si>
  <si>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</si>
  <si>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</si>
  <si>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</si>
  <si>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</si>
  <si>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</si>
  <si>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</si>
  <si>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</si>
  <si>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</si>
  <si>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</si>
  <si>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</si>
  <si>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</si>
  <si>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</si>
  <si>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</si>
  <si>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</si>
  <si>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</si>
  <si>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</si>
  <si>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</si>
  <si>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</si>
  <si>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</si>
  <si>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</si>
  <si>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</si>
  <si>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</si>
  <si>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</si>
  <si>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</si>
  <si>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</si>
  <si>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</si>
  <si>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</si>
  <si>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</si>
  <si>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</si>
  <si>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</si>
  <si>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</si>
  <si>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</si>
  <si>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</si>
  <si>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</si>
  <si>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</si>
  <si>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</si>
  <si>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</si>
  <si>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</si>
  <si>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</si>
  <si>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</si>
  <si>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</si>
  <si>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</si>
  <si>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</si>
  <si>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</si>
  <si>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</si>
  <si>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</si>
  <si>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</si>
  <si>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</si>
  <si>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</si>
  <si>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</si>
  <si>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</si>
  <si>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</si>
  <si>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</si>
  <si>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</si>
  <si>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</si>
  <si>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</si>
  <si>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</si>
  <si>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</si>
  <si>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</si>
  <si>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</si>
  <si>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</si>
  <si>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</si>
  <si>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</si>
  <si>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</si>
  <si>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</si>
  <si>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</si>
  <si>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</si>
  <si>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</si>
  <si>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</si>
  <si>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</si>
  <si>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</si>
  <si>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</si>
  <si>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</si>
  <si>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</si>
  <si>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</si>
  <si>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</si>
  <si>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</si>
  <si>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</si>
  <si>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</si>
  <si>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</si>
  <si>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</si>
  <si>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</si>
  <si>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</si>
  <si>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</si>
  <si>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</si>
  <si>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</si>
  <si>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</si>
  <si>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</si>
  <si>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</si>
  <si>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</si>
  <si>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</si>
  <si>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</si>
  <si>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</si>
  <si>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</si>
  <si>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</si>
  <si>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</si>
  <si>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</si>
  <si>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</si>
  <si>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</si>
  <si>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</si>
  <si>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</si>
  <si>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</si>
  <si>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</si>
  <si>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</si>
  <si>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</si>
  <si>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</si>
  <si>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</si>
  <si>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</si>
  <si>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</si>
  <si>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</si>
  <si>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</si>
  <si>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</si>
  <si>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</si>
  <si>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</si>
  <si>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</si>
  <si>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</si>
  <si>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</si>
  <si>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</si>
  <si>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</si>
  <si>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</si>
  <si>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</si>
  <si>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</si>
  <si>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</si>
  <si>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</si>
  <si>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</si>
  <si>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</si>
  <si>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</si>
  <si>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</si>
  <si>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</si>
  <si>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</si>
  <si>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</si>
  <si>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</si>
  <si>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</si>
  <si>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</si>
  <si>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</si>
  <si>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</si>
  <si>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</si>
  <si>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</si>
  <si>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</si>
  <si>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</si>
  <si>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</si>
  <si>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</si>
  <si>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</si>
  <si>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</si>
  <si>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</si>
  <si>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</si>
  <si>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</si>
  <si>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</si>
  <si>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</si>
  <si>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</si>
  <si>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</si>
  <si>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</si>
  <si>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</si>
  <si>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</si>
  <si>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</si>
  <si>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</si>
  <si>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</si>
  <si>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</si>
  <si>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</si>
  <si>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</si>
  <si>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</si>
  <si>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</si>
  <si>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</si>
  <si>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</si>
  <si>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</si>
  <si>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</si>
  <si>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</si>
  <si>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</si>
  <si>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</si>
  <si>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</si>
  <si>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</si>
  <si>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</si>
  <si>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</si>
  <si>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</si>
  <si>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</si>
  <si>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</si>
  <si>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</si>
  <si>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</si>
  <si>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</si>
  <si>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</si>
  <si>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</si>
  <si>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</si>
  <si>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</si>
  <si>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</si>
  <si>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</si>
  <si>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</si>
  <si>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</si>
  <si>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</si>
  <si>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</si>
  <si>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</si>
  <si>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</si>
  <si>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</si>
  <si>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</si>
  <si>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</si>
  <si>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</si>
  <si>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</si>
  <si>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</si>
  <si>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</si>
  <si>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</si>
  <si>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</si>
  <si>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</si>
  <si>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</si>
  <si>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</si>
  <si>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</si>
  <si>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</si>
  <si>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</si>
  <si>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</si>
  <si>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</si>
  <si>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</si>
  <si>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</si>
  <si>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</si>
  <si>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</si>
  <si>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</si>
  <si>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</si>
  <si>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</si>
  <si>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</si>
  <si>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</si>
  <si>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</si>
  <si>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</si>
  <si>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</si>
  <si>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</si>
  <si>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</si>
  <si>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</si>
  <si>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</si>
  <si>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</si>
  <si>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</si>
  <si>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</si>
  <si>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</si>
  <si>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</si>
  <si>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</si>
  <si>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</si>
  <si>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</si>
  <si>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</si>
  <si>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</si>
  <si>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</si>
  <si>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</si>
  <si>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</si>
  <si>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</si>
  <si>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</si>
  <si>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</si>
  <si>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</si>
  <si>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</si>
  <si>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</si>
  <si>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</si>
  <si>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</si>
  <si>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</si>
  <si>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</si>
  <si>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</si>
  <si>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</si>
  <si>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</si>
  <si>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</si>
  <si>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</si>
  <si>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</si>
  <si>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</si>
  <si>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</si>
  <si>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</si>
  <si>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</si>
  <si>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</si>
  <si>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</si>
  <si>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</si>
  <si>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</si>
  <si>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</si>
  <si>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</si>
  <si>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</si>
  <si>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</si>
  <si>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</si>
  <si>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</si>
  <si>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</si>
  <si>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</si>
  <si>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</si>
  <si>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</si>
  <si>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</si>
  <si>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</si>
  <si>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</si>
  <si>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</si>
  <si>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</si>
  <si>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</si>
  <si>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</si>
  <si>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</si>
  <si>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</si>
  <si>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</si>
  <si>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</si>
  <si>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</si>
  <si>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</si>
  <si>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</si>
  <si>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</si>
  <si>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</si>
  <si>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</si>
  <si>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</si>
  <si>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</si>
  <si>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</si>
  <si>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</si>
  <si>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</si>
  <si>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</si>
  <si>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</si>
  <si>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</si>
  <si>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</si>
  <si>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</si>
  <si>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</si>
  <si>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</si>
  <si>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</si>
  <si>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</si>
  <si>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</si>
  <si>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</si>
  <si>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</si>
  <si>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</si>
  <si>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</si>
  <si>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</si>
  <si>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</si>
  <si>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</si>
  <si>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</si>
  <si>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</si>
  <si>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</si>
  <si>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</si>
  <si>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</si>
  <si>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</si>
  <si>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</si>
  <si>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</si>
  <si>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</si>
  <si>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</si>
  <si>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</si>
  <si>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</si>
  <si>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</si>
  <si>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</si>
  <si>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</si>
  <si>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</si>
  <si>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</si>
  <si>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</si>
  <si>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</si>
  <si>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</si>
  <si>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</si>
  <si>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</si>
  <si>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</si>
  <si>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</si>
  <si>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</si>
  <si>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</si>
  <si>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</si>
  <si>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</si>
  <si>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</si>
  <si>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</si>
  <si>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</si>
  <si>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</si>
  <si>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</si>
  <si>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</si>
  <si>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</si>
  <si>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</si>
  <si>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</si>
  <si>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</si>
  <si>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</si>
  <si>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</si>
  <si>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</si>
  <si>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</si>
  <si>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</si>
  <si>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</si>
  <si>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</si>
  <si>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</si>
  <si>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</si>
  <si>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</si>
  <si>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</si>
  <si>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</si>
  <si>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</si>
  <si>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</si>
  <si>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</si>
  <si>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</si>
  <si>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</si>
  <si>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</si>
  <si>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</si>
  <si>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</si>
  <si>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</si>
  <si>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</si>
  <si>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</si>
  <si>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</si>
  <si>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</si>
  <si>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</si>
  <si>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</si>
  <si>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</si>
  <si>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</si>
  <si>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</si>
  <si>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</si>
  <si>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</si>
  <si>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</si>
  <si>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</si>
  <si>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</si>
  <si>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</si>
  <si>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</si>
  <si>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</si>
  <si>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</si>
  <si>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</si>
  <si>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</si>
  <si>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</si>
  <si>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</si>
  <si>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</si>
  <si>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</si>
  <si>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</si>
  <si>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</si>
  <si>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</si>
  <si>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</si>
  <si>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</si>
  <si>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</si>
  <si>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</si>
  <si>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</si>
  <si>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</si>
  <si>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</si>
  <si>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</si>
  <si>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</si>
  <si>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</si>
  <si>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</si>
  <si>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</si>
  <si>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</si>
  <si>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</si>
  <si>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</si>
  <si>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</si>
  <si>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</si>
  <si>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</si>
  <si>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</si>
  <si>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</si>
  <si>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</si>
  <si>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</si>
  <si>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</si>
  <si>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</si>
  <si>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</si>
  <si>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</si>
  <si>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</si>
  <si>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</si>
  <si>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</si>
  <si>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</si>
  <si>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</si>
  <si>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</si>
  <si>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</si>
  <si>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</si>
  <si>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</si>
  <si>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</si>
  <si>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</si>
  <si>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</si>
  <si>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</si>
  <si>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</si>
  <si>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</si>
  <si>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</si>
  <si>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</si>
  <si>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</si>
  <si>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</si>
  <si>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</si>
  <si>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</si>
  <si>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</si>
  <si>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</si>
  <si>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</si>
  <si>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</si>
  <si>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</si>
  <si>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</si>
  <si>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</si>
  <si>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</si>
  <si>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</si>
  <si>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</si>
  <si>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</si>
  <si>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</si>
  <si>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</si>
  <si>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</si>
  <si>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</si>
  <si>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</si>
  <si>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</si>
  <si>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</si>
  <si>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</si>
  <si>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</si>
  <si>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</si>
  <si>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</si>
  <si>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</si>
  <si>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</si>
  <si>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</si>
  <si>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</si>
  <si>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</si>
  <si>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</si>
  <si>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</si>
  <si>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</si>
  <si>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</si>
  <si>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</si>
  <si>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</si>
  <si>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</si>
  <si>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</si>
  <si>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</si>
  <si>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</si>
  <si>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</si>
  <si>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</si>
  <si>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</si>
  <si>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</si>
  <si>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</si>
  <si>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</si>
  <si>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</si>
  <si>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</si>
  <si>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</si>
  <si>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</si>
  <si>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</si>
  <si>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</si>
  <si>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</si>
  <si>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</si>
  <si>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</si>
  <si>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</si>
  <si>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</si>
  <si>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</si>
  <si>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</si>
  <si>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</si>
  <si>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</si>
  <si>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</si>
  <si>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</si>
  <si>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</si>
  <si>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</si>
  <si>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</si>
  <si>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</si>
  <si>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</si>
  <si>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</si>
  <si>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</si>
  <si>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</si>
  <si>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</si>
  <si>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</si>
  <si>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</si>
  <si>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</si>
  <si>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</si>
  <si>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</si>
  <si>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</si>
  <si>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</si>
  <si>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</si>
  <si>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</si>
  <si>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</si>
  <si>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</si>
  <si>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</si>
  <si>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</si>
  <si>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</si>
  <si>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</si>
  <si>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</si>
  <si>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</si>
  <si>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</si>
  <si>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</si>
  <si>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</si>
  <si>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</si>
  <si>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</si>
  <si>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</si>
  <si>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</si>
  <si>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</si>
  <si>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</si>
  <si>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</si>
  <si>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</si>
  <si>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</si>
  <si>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</si>
  <si>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</si>
  <si>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</si>
  <si>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</si>
  <si>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</si>
  <si>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</si>
  <si>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</si>
  <si>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</si>
  <si>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</si>
  <si>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</si>
  <si>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</si>
  <si>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</si>
  <si>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</si>
  <si>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</si>
  <si>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</si>
  <si>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</si>
  <si>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</si>
  <si>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</si>
  <si>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</si>
  <si>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</si>
  <si>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</si>
  <si>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</si>
  <si>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</si>
  <si>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</si>
  <si>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</si>
  <si>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</si>
  <si>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</si>
  <si>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</si>
  <si>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</si>
  <si>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</si>
  <si>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</si>
  <si>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</si>
  <si>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</si>
  <si>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</si>
  <si>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</si>
  <si>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</si>
  <si>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</si>
  <si>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</si>
  <si>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</si>
  <si>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</si>
  <si>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</si>
  <si>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</si>
  <si>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</si>
  <si>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</si>
  <si>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</si>
  <si>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</si>
  <si>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</si>
  <si>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</si>
  <si>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</si>
  <si>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</si>
  <si>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</si>
  <si>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</si>
  <si>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</si>
  <si>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</si>
  <si>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</si>
  <si>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</si>
  <si>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</si>
  <si>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</si>
  <si>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</si>
  <si>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</si>
  <si>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</si>
  <si>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</si>
  <si>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</si>
  <si>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</si>
  <si>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</si>
  <si>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</si>
  <si>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</si>
  <si>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</si>
  <si>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</si>
  <si>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</si>
  <si>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</si>
  <si>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</si>
  <si>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</si>
  <si>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</si>
  <si>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</si>
  <si>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</si>
  <si>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</si>
  <si>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</si>
  <si>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</si>
  <si>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</si>
  <si>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</si>
  <si>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</si>
  <si>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</si>
  <si>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</si>
  <si>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</si>
  <si>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</si>
  <si>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</si>
  <si>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</si>
  <si>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</si>
  <si>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</si>
  <si>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</si>
  <si>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</si>
  <si>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</si>
  <si>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</si>
  <si>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</si>
  <si>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</si>
  <si>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</si>
  <si>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</si>
  <si>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</si>
  <si>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</si>
  <si>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</si>
  <si>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</si>
  <si>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</si>
  <si>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</si>
  <si>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</si>
  <si>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</si>
  <si>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</si>
  <si>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</si>
  <si>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</si>
  <si>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</si>
  <si>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</si>
  <si>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</si>
  <si>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</si>
  <si>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</si>
  <si>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</si>
  <si>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</si>
  <si>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</si>
  <si>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</si>
  <si>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</si>
  <si>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</si>
  <si>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</si>
  <si>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</si>
  <si>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</si>
  <si>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</si>
  <si>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</si>
  <si>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</si>
  <si>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</si>
  <si>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</si>
  <si>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</si>
  <si>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</si>
  <si>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</si>
  <si>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</si>
  <si>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</si>
  <si>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</si>
  <si>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</si>
  <si>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</si>
  <si>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</si>
  <si>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</si>
  <si>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</si>
  <si>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</si>
  <si>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</si>
  <si>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</si>
  <si>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</si>
  <si>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</si>
  <si>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</si>
  <si>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</si>
  <si>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</si>
  <si>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</si>
  <si>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</si>
  <si>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</si>
  <si>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</si>
  <si>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</si>
  <si>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</si>
  <si>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</si>
  <si>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</si>
  <si>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</si>
  <si>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</si>
  <si>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</si>
  <si>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</si>
  <si>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</si>
  <si>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</si>
  <si>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</si>
  <si>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</si>
  <si>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</si>
  <si>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</si>
  <si>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</si>
  <si>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</si>
  <si>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</si>
  <si>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</si>
  <si>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</si>
  <si>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</si>
  <si>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</si>
  <si>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</si>
  <si>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</si>
  <si>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</si>
  <si>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</si>
  <si>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</si>
  <si>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</si>
  <si>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</si>
  <si>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</si>
  <si>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</si>
  <si>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</si>
  <si>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</si>
  <si>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</si>
  <si>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</si>
  <si>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</si>
  <si>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</si>
  <si>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</si>
  <si>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</si>
  <si>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</si>
  <si>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</si>
  <si>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</si>
  <si>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</si>
  <si>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</si>
  <si>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</si>
  <si>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</si>
  <si>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</si>
  <si>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</si>
  <si>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</si>
  <si>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</si>
  <si>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</si>
  <si>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</si>
  <si>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</si>
  <si>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</si>
  <si>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</si>
  <si>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</si>
  <si>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</si>
  <si>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</si>
  <si>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</si>
  <si>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</si>
  <si>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</si>
  <si>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</si>
  <si>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</si>
  <si>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</si>
  <si>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</si>
  <si>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</si>
  <si>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</si>
  <si>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</si>
  <si>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</si>
  <si>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</si>
  <si>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</si>
  <si>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</si>
  <si>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</si>
  <si>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</si>
  <si>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</si>
  <si>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</si>
  <si>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</si>
  <si>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</si>
  <si>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</si>
  <si>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</si>
  <si>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</si>
  <si>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</si>
  <si>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</si>
  <si>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</si>
  <si>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</si>
  <si>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</si>
  <si>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</si>
  <si>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</si>
  <si>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</si>
  <si>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</si>
  <si>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</si>
  <si>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</si>
  <si>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</si>
  <si>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</si>
  <si>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</si>
  <si>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</si>
  <si>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</si>
  <si>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</si>
  <si>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</si>
  <si>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</si>
  <si>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</si>
  <si>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</si>
  <si>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</si>
  <si>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</si>
  <si>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</si>
  <si>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</si>
  <si>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</si>
  <si>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</si>
  <si>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</si>
  <si>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</si>
  <si>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</si>
  <si>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</si>
  <si>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</si>
  <si>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</si>
  <si>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</si>
  <si>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</si>
  <si>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</si>
  <si>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</si>
  <si>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</si>
  <si>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</si>
  <si>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</si>
  <si>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</si>
  <si>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</si>
  <si>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</si>
  <si>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</si>
  <si>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</si>
  <si>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</si>
  <si>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</si>
  <si>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</si>
  <si>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</si>
  <si>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</si>
  <si>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</si>
  <si>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</si>
  <si>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</si>
  <si>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</si>
  <si>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</si>
  <si>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</si>
  <si>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</si>
  <si>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</si>
  <si>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</si>
  <si>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</si>
  <si>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</si>
  <si>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</si>
  <si>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</si>
  <si>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</si>
  <si>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</si>
  <si>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</si>
  <si>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</si>
  <si>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</si>
  <si>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</si>
  <si>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</si>
  <si>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</si>
  <si>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</si>
  <si>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</si>
  <si>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</si>
  <si>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</si>
  <si>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</si>
  <si>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</si>
  <si>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</si>
  <si>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</si>
  <si>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</si>
  <si>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</si>
  <si>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</si>
  <si>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</si>
  <si>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</si>
  <si>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</si>
  <si>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</si>
  <si>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</si>
  <si>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</si>
  <si>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</si>
  <si>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</si>
  <si>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</si>
  <si>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</si>
  <si>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</si>
  <si>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</si>
  <si>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</si>
  <si>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</si>
  <si>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</si>
  <si>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</si>
  <si>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</si>
  <si>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</si>
  <si>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</si>
  <si>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</si>
  <si>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</si>
  <si>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</si>
  <si>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</si>
  <si>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</si>
  <si>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</si>
  <si>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</si>
  <si>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</si>
  <si>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</si>
  <si>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</si>
  <si>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</si>
  <si>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</si>
  <si>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</si>
  <si>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</si>
  <si>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</si>
  <si>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</si>
  <si>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</si>
  <si>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</si>
  <si>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</si>
  <si>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</si>
  <si>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</si>
  <si>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</si>
  <si>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</si>
  <si>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</si>
  <si>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</si>
  <si>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</si>
  <si>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</si>
  <si>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</si>
  <si>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</si>
  <si>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</si>
  <si>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</si>
  <si>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</si>
  <si>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</si>
  <si>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</si>
  <si>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</si>
  <si>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</si>
  <si>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</si>
  <si>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</si>
  <si>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</si>
  <si>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</si>
  <si>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</si>
  <si>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</si>
  <si>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</si>
  <si>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</si>
  <si>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</si>
  <si>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</si>
  <si>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</si>
  <si>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</si>
  <si>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</si>
  <si>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</si>
  <si>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</si>
  <si>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</si>
  <si>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</si>
  <si>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</si>
  <si>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</si>
  <si>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</si>
  <si>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</si>
  <si>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</si>
  <si>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</si>
  <si>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</si>
  <si>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</si>
  <si>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</si>
  <si>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</si>
  <si>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</si>
  <si>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</si>
  <si>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</si>
  <si>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</si>
  <si>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</si>
  <si>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</si>
  <si>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</si>
  <si>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</si>
  <si>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</si>
  <si>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</si>
  <si>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</si>
  <si>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</si>
  <si>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</si>
  <si>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</si>
  <si>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</si>
  <si>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</si>
  <si>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</si>
  <si>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</si>
  <si>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</si>
  <si>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</si>
  <si>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</si>
  <si>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</si>
  <si>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</si>
  <si>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</si>
  <si>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</si>
  <si>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</si>
  <si>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</si>
  <si>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</si>
  <si>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</si>
  <si>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</si>
  <si>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</si>
  <si>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</si>
  <si>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</si>
  <si>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</si>
  <si>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</si>
  <si>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</si>
  <si>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</si>
  <si>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</si>
  <si>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</si>
  <si>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</si>
  <si>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</si>
  <si>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</si>
  <si>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</si>
  <si>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</si>
  <si>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</si>
  <si>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</si>
  <si>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</si>
  <si>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</si>
  <si>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</si>
  <si>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</si>
  <si>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</si>
  <si>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</si>
  <si>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</si>
  <si>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</si>
  <si>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</si>
  <si>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</si>
  <si>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</si>
  <si>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</si>
  <si>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</si>
  <si>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</si>
  <si>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</si>
  <si>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</si>
  <si>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</si>
  <si>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</si>
  <si>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</si>
  <si>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</si>
  <si>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</si>
  <si>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</si>
  <si>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</si>
  <si>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</si>
  <si>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</si>
  <si>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</si>
  <si>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</si>
  <si>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</si>
  <si>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</si>
  <si>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</si>
  <si>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</si>
  <si>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</si>
  <si>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</si>
  <si>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</si>
  <si>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</si>
  <si>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</si>
  <si>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</si>
  <si>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</si>
  <si>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</si>
  <si>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</si>
  <si>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</si>
  <si>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</si>
  <si>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</si>
  <si>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</si>
  <si>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</si>
  <si>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</si>
  <si>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</si>
  <si>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</si>
  <si>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</si>
  <si>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</si>
  <si>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</si>
  <si>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</si>
  <si>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</si>
  <si>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</si>
  <si>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</si>
  <si>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</si>
  <si>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</si>
  <si>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</si>
  <si>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</si>
  <si>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</si>
  <si>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</si>
  <si>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</si>
  <si>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</si>
  <si>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</si>
  <si>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</si>
  <si>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</si>
  <si>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</si>
  <si>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</si>
  <si>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</si>
  <si>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</si>
  <si>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</si>
  <si>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</si>
  <si>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</si>
  <si>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</si>
  <si>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</si>
  <si>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</si>
  <si>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</si>
  <si>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</si>
  <si>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</si>
  <si>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</si>
  <si>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</si>
  <si>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</si>
  <si>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</si>
  <si>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</si>
  <si>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</si>
  <si>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</si>
  <si>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</si>
  <si>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</si>
  <si>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</si>
  <si>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</si>
  <si>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</si>
  <si>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</si>
  <si>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</si>
  <si>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</si>
  <si>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</si>
  <si>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</si>
  <si>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</si>
  <si>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</si>
  <si>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</si>
  <si>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</si>
  <si>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</si>
  <si>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</si>
  <si>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</si>
  <si>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</si>
  <si>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</si>
  <si>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</si>
  <si>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</si>
  <si>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</si>
  <si>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</si>
  <si>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</si>
  <si>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</si>
  <si>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</si>
  <si>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</si>
  <si>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</si>
  <si>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</si>
  <si>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</si>
  <si>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</si>
  <si>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</si>
  <si>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</si>
  <si>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</si>
  <si>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</si>
  <si>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</si>
  <si>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</si>
  <si>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</si>
  <si>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</si>
  <si>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</si>
  <si>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</si>
  <si>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</si>
  <si>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</si>
  <si>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</si>
  <si>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</si>
  <si>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</si>
  <si>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</si>
  <si>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</si>
  <si>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</si>
  <si>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</si>
  <si>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</si>
  <si>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</si>
  <si>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</si>
  <si>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</si>
  <si>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</si>
  <si>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</si>
  <si>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</si>
  <si>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</si>
  <si>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</si>
  <si>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</si>
  <si>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</si>
  <si>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</si>
  <si>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</si>
  <si>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</si>
  <si>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</si>
  <si>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</si>
  <si>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</si>
  <si>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</si>
  <si>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</si>
  <si>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</si>
  <si>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</si>
  <si>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</si>
  <si>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</si>
  <si>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</si>
  <si>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</si>
  <si>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</si>
  <si>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</si>
  <si>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</si>
  <si>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</si>
  <si>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</si>
  <si>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</si>
  <si>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</si>
  <si>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</si>
  <si>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</si>
  <si>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</si>
  <si>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</si>
  <si>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</si>
  <si>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</si>
  <si>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</si>
  <si>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</si>
  <si>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</si>
  <si>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</si>
  <si>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</si>
  <si>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</si>
  <si>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</si>
  <si>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</si>
  <si>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</si>
  <si>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</si>
  <si>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</si>
  <si>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</si>
  <si>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</si>
  <si>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</si>
  <si>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</si>
  <si>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</si>
  <si>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</si>
  <si>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</si>
  <si>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</si>
  <si>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</si>
  <si>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</si>
  <si>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</si>
  <si>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</si>
  <si>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</si>
  <si>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</si>
  <si>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</si>
  <si>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</si>
  <si>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</si>
  <si>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</si>
  <si>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</si>
  <si>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</si>
  <si>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</si>
  <si>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</si>
  <si>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</si>
  <si>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</si>
  <si>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</si>
  <si>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</si>
  <si>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</si>
  <si>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</si>
  <si>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</si>
  <si>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</si>
  <si>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</si>
  <si>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</si>
  <si>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</si>
  <si>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</si>
  <si>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</si>
  <si>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</si>
  <si>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</si>
  <si>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</si>
  <si>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</si>
  <si>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</si>
  <si>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</si>
  <si>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</si>
  <si>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</si>
  <si>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</si>
  <si>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</si>
  <si>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</si>
  <si>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</si>
  <si>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</si>
  <si>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</si>
  <si>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</si>
  <si>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</si>
  <si>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</si>
  <si>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</si>
  <si>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</si>
  <si>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</si>
  <si>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</si>
  <si>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</si>
  <si>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</si>
  <si>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</si>
  <si>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</si>
  <si>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</si>
  <si>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</si>
  <si>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</si>
  <si>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</si>
  <si>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</si>
  <si>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</si>
  <si>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</si>
  <si>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</si>
  <si>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</si>
  <si>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</si>
  <si>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</si>
  <si>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</si>
  <si>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</si>
  <si>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</si>
  <si>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</si>
  <si>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</si>
  <si>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</si>
  <si>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</si>
  <si>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</si>
  <si>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</si>
  <si>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</si>
  <si>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</si>
  <si>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</si>
  <si>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</si>
  <si>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</si>
  <si>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</si>
  <si>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</si>
  <si>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</si>
  <si>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</si>
  <si>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</si>
  <si>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</si>
  <si>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</si>
  <si>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</si>
  <si>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</si>
  <si>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</si>
  <si>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</si>
  <si>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</si>
  <si>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</si>
  <si>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</si>
  <si>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</si>
  <si>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</si>
  <si>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</si>
  <si>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</si>
  <si>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</si>
  <si>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</si>
  <si>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</si>
  <si>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</si>
  <si>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</si>
  <si>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</si>
  <si>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</si>
  <si>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</si>
  <si>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</si>
  <si>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</si>
  <si>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</si>
  <si>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</si>
  <si>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</si>
  <si>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</si>
  <si>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</si>
  <si>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</si>
  <si>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</si>
  <si>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</si>
  <si>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</si>
  <si>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</si>
  <si>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</si>
  <si>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</si>
  <si>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</si>
  <si>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</si>
  <si>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</si>
  <si>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</si>
  <si>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</si>
  <si>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</si>
  <si>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</si>
  <si>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</si>
  <si>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</si>
  <si>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</si>
  <si>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</si>
  <si>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</si>
  <si>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</si>
  <si>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</si>
  <si>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</si>
  <si>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</si>
  <si>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</si>
  <si>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</si>
  <si>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</si>
  <si>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</si>
  <si>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</si>
  <si>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</si>
  <si>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</si>
  <si>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</si>
  <si>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</si>
  <si>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</si>
  <si>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</si>
  <si>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</si>
  <si>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</si>
  <si>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</si>
  <si>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</si>
  <si>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</si>
  <si>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</si>
  <si>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</si>
  <si>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</si>
  <si>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</si>
  <si>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</si>
  <si>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</si>
  <si>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</si>
  <si>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</si>
  <si>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</si>
  <si>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</si>
  <si>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</si>
  <si>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</si>
  <si>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</si>
  <si>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</si>
  <si>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</si>
  <si>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</si>
  <si>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</si>
  <si>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</si>
  <si>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</si>
  <si>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</si>
  <si>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</si>
  <si>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</si>
  <si>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</si>
  <si>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</si>
  <si>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</si>
  <si>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</si>
  <si>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</si>
  <si>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</si>
  <si>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</si>
  <si>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</si>
  <si>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</si>
  <si>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</si>
  <si>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</si>
  <si>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</si>
  <si>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</si>
  <si>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</si>
  <si>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</si>
  <si>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</si>
  <si>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</si>
  <si>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</si>
  <si>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</si>
  <si>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</si>
  <si>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</si>
  <si>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</si>
  <si>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</si>
  <si>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</si>
  <si>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</si>
  <si>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</si>
  <si>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</si>
  <si>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</si>
  <si>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</si>
  <si>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</si>
  <si>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</si>
  <si>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</si>
  <si>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</si>
  <si>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</si>
  <si>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</si>
  <si>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</si>
  <si>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</si>
  <si>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</si>
  <si>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</si>
  <si>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</si>
  <si>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</si>
  <si>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</si>
  <si>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</si>
  <si>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</si>
  <si>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</si>
  <si>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</si>
  <si>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</si>
  <si>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</si>
  <si>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</si>
  <si>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</si>
  <si>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</si>
  <si>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</si>
  <si>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</si>
  <si>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</si>
  <si>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</si>
  <si>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</si>
  <si>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</si>
  <si>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</si>
  <si>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</si>
  <si>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</si>
  <si>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</si>
  <si>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</si>
  <si>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</si>
  <si>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</si>
  <si>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</si>
  <si>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</si>
  <si>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</si>
  <si>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</si>
  <si>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</si>
  <si>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</si>
  <si>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</si>
  <si>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</si>
  <si>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</si>
  <si>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</si>
  <si>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</si>
  <si>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</si>
  <si>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</si>
  <si>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</si>
  <si>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</si>
  <si>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</si>
  <si>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</si>
  <si>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</si>
  <si>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</si>
  <si>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</si>
  <si>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</si>
  <si>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</si>
  <si>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</si>
  <si>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</si>
  <si>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</si>
  <si>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</si>
  <si>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</si>
  <si>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</si>
  <si>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</si>
  <si>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</si>
  <si>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</si>
  <si>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</si>
  <si>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</si>
  <si>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</si>
  <si>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</si>
  <si>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</si>
  <si>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</si>
  <si>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</si>
  <si>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</si>
  <si>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</si>
  <si>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</si>
  <si>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</si>
  <si>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</si>
  <si>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</si>
  <si>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</si>
  <si>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</si>
  <si>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</si>
  <si>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</si>
  <si>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</si>
  <si>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</si>
  <si>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</si>
  <si>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</si>
  <si>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</si>
  <si>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</si>
  <si>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</si>
  <si>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</si>
  <si>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</si>
  <si>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</si>
  <si>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</si>
  <si>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</si>
  <si>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</si>
  <si>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</si>
  <si>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</si>
  <si>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</si>
  <si>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</si>
  <si>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</si>
  <si>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</si>
  <si>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</si>
  <si>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</si>
  <si>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</si>
  <si>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</si>
  <si>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</si>
  <si>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</si>
  <si>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</si>
  <si>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</si>
  <si>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</si>
  <si>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</si>
  <si>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</si>
  <si>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</si>
  <si>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</si>
  <si>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</si>
  <si>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</si>
  <si>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</si>
  <si>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</si>
  <si>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</si>
  <si>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</si>
  <si>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</si>
  <si>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</si>
  <si>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</si>
  <si>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</si>
  <si>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</si>
  <si>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</si>
  <si>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</si>
  <si>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</si>
  <si>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</si>
  <si>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</si>
  <si>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</si>
  <si>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</si>
  <si>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</si>
  <si>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</si>
  <si>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</si>
  <si>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</si>
  <si>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</si>
  <si>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</si>
  <si>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</si>
  <si>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</si>
  <si>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</si>
  <si>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</si>
  <si>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</si>
  <si>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</si>
  <si>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</si>
  <si>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</si>
  <si>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</si>
  <si>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</si>
  <si>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</si>
  <si>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</si>
  <si>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</si>
  <si>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</si>
  <si>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</si>
  <si>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</si>
  <si>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</si>
  <si>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</si>
  <si>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</si>
  <si>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</si>
  <si>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</si>
  <si>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</si>
  <si>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</si>
  <si>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</si>
  <si>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</si>
  <si>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</si>
  <si>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</si>
  <si>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</si>
  <si>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</si>
  <si>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</si>
  <si>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</si>
  <si>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</si>
  <si>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</si>
  <si>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</si>
  <si>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</si>
  <si>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</si>
  <si>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</si>
  <si>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</si>
  <si>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</si>
  <si>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</si>
  <si>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</si>
  <si>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</si>
  <si>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</si>
  <si>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</si>
  <si>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</si>
  <si>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</si>
  <si>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</si>
  <si>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</si>
  <si>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</si>
  <si>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</si>
  <si>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</si>
  <si>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</si>
  <si>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</si>
  <si>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</si>
  <si>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</si>
  <si>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</si>
  <si>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</si>
  <si>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</si>
  <si>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</si>
  <si>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</si>
  <si>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</si>
  <si>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</si>
  <si>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</si>
  <si>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</si>
  <si>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</si>
  <si>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</si>
  <si>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</si>
  <si>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</si>
  <si>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</si>
  <si>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</si>
  <si>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</si>
  <si>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</si>
  <si>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</si>
  <si>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</si>
  <si>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</si>
  <si>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</si>
  <si>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</si>
  <si>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</si>
  <si>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</si>
  <si>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</si>
  <si>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</si>
  <si>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</si>
  <si>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</si>
  <si>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</si>
  <si>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</si>
  <si>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</si>
  <si>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</si>
  <si>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</si>
  <si>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</si>
  <si>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</si>
  <si>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</si>
  <si>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</si>
  <si>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</si>
  <si>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</si>
  <si>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</si>
  <si>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</si>
  <si>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</si>
  <si>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</si>
  <si>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</si>
  <si>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</si>
  <si>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</si>
  <si>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</si>
  <si>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</si>
  <si>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</si>
  <si>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</si>
  <si>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</si>
  <si>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</si>
  <si>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</si>
  <si>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</si>
  <si>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</si>
  <si>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</si>
  <si>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</si>
  <si>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</si>
  <si>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</si>
  <si>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</si>
  <si>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</si>
  <si>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</si>
  <si>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</si>
  <si>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</si>
  <si>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</si>
  <si>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</si>
  <si>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</si>
  <si>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</si>
  <si>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</si>
  <si>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</si>
  <si>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</si>
  <si>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</si>
  <si>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</si>
  <si>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</si>
  <si>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</si>
  <si>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</si>
  <si>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</si>
  <si>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</si>
  <si>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</si>
  <si>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</si>
  <si>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</si>
  <si>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</si>
  <si>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</si>
  <si>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</si>
  <si>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</si>
  <si>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</si>
  <si>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</si>
  <si>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</si>
  <si>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</si>
  <si>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</si>
  <si>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</si>
  <si>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</si>
  <si>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</si>
  <si>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</si>
  <si>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</si>
  <si>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</si>
  <si>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</si>
  <si>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</si>
  <si>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</si>
  <si>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</si>
  <si>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</si>
  <si>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</si>
  <si>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</si>
  <si>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</si>
  <si>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</si>
  <si>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</si>
  <si>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</si>
  <si>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</si>
  <si>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</si>
  <si>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</si>
  <si>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</si>
  <si>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</si>
  <si>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</si>
  <si>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</si>
  <si>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</si>
  <si>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</si>
  <si>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</si>
  <si>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</si>
  <si>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</si>
  <si>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</si>
  <si>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</si>
  <si>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</si>
  <si>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</si>
  <si>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</si>
  <si>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</si>
  <si>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</si>
  <si>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</si>
  <si>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</si>
  <si>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</si>
  <si>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</si>
  <si>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</si>
  <si>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</si>
  <si>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</si>
  <si>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</si>
  <si>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</si>
  <si>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</si>
  <si>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</si>
  <si>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</si>
  <si>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</si>
  <si>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</si>
  <si>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</si>
  <si>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</si>
  <si>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</si>
  <si>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</si>
  <si>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</si>
  <si>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</si>
  <si>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</si>
  <si>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</si>
  <si>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</si>
  <si>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</si>
  <si>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</si>
  <si>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</si>
  <si>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</si>
  <si>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</si>
  <si>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</si>
  <si>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</si>
  <si>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</si>
  <si>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</si>
  <si>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</si>
  <si>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</si>
  <si>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</si>
  <si>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</si>
  <si>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</si>
  <si>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</si>
  <si>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</si>
  <si>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</si>
  <si>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</si>
  <si>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</si>
  <si>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</si>
  <si>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</si>
  <si>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</si>
  <si>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</si>
  <si>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</si>
  <si>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</si>
  <si>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</si>
  <si>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</si>
  <si>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</si>
  <si>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</si>
  <si>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</si>
  <si>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</si>
  <si>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</si>
  <si>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</si>
  <si>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</si>
  <si>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</si>
  <si>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</si>
  <si>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</si>
  <si>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</si>
  <si>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</si>
  <si>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</si>
  <si>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</si>
  <si>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</si>
  <si>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</si>
  <si>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</si>
  <si>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</si>
  <si>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</si>
  <si>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</si>
  <si>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</si>
  <si>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</si>
  <si>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</si>
  <si>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</si>
  <si>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</si>
  <si>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</si>
  <si>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</si>
  <si>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</si>
  <si>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</si>
  <si>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</si>
  <si>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</si>
  <si>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</si>
  <si>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</si>
  <si>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</si>
  <si>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</si>
  <si>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</si>
  <si>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</si>
  <si>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</si>
  <si>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</si>
  <si>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</si>
  <si>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</si>
  <si>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</si>
  <si>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</si>
  <si>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</si>
  <si>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</si>
  <si>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</si>
  <si>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</si>
  <si>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</si>
  <si>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</si>
  <si>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</si>
  <si>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</si>
  <si>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</si>
  <si>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</si>
  <si>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</si>
  <si>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</si>
  <si>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</si>
  <si>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</si>
  <si>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</si>
  <si>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</si>
  <si>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</si>
  <si>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</si>
  <si>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</si>
  <si>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</si>
  <si>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</si>
  <si>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</si>
  <si>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</si>
  <si>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</si>
  <si>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</si>
  <si>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</si>
  <si>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</si>
  <si>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</si>
  <si>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</si>
  <si>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</si>
  <si>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</si>
  <si>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</si>
  <si>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</si>
  <si>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</si>
  <si>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</si>
  <si>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</si>
  <si>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</si>
  <si>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</si>
  <si>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</si>
  <si>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</si>
  <si>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</si>
  <si>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</si>
  <si>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</si>
  <si>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</si>
  <si>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</si>
  <si>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</si>
  <si>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</si>
  <si>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</si>
  <si>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</si>
  <si>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</si>
  <si>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</si>
  <si>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</si>
  <si>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</si>
  <si>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</si>
  <si>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</si>
  <si>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</si>
  <si>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</si>
  <si>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</si>
  <si>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</si>
  <si>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</si>
  <si>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</si>
  <si>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</si>
  <si>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</si>
  <si>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</si>
  <si>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</si>
  <si>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</si>
  <si>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</si>
  <si>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</si>
  <si>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</si>
  <si>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</si>
  <si>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</si>
  <si>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</si>
  <si>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</si>
  <si>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</si>
  <si>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</si>
  <si>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</si>
  <si>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</si>
  <si>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</si>
  <si>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</si>
  <si>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</si>
  <si>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</si>
  <si>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</si>
  <si>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</si>
  <si>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</si>
  <si>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</si>
  <si>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</si>
  <si>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</si>
  <si>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</si>
  <si>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</si>
  <si>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</si>
  <si>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</si>
  <si>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</si>
  <si>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</si>
  <si>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</si>
  <si>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</si>
  <si>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</si>
  <si>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</si>
  <si>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</si>
  <si>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</si>
  <si>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</si>
  <si>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</si>
  <si>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</si>
  <si>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</si>
  <si>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</si>
  <si>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</si>
  <si>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</si>
  <si>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</si>
  <si>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</si>
  <si>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</si>
  <si>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</si>
  <si>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</si>
  <si>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</si>
  <si>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</si>
  <si>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</si>
  <si>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</si>
  <si>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</si>
  <si>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</si>
  <si>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</si>
  <si>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</si>
  <si>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</si>
  <si>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</si>
  <si>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</si>
  <si>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</si>
  <si>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</si>
  <si>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</si>
  <si>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</si>
  <si>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</si>
  <si>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</si>
  <si>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</si>
  <si>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</si>
  <si>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</si>
  <si>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</si>
  <si>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</si>
  <si>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</si>
  <si>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</si>
  <si>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</si>
  <si>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</si>
  <si>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</si>
  <si>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</si>
  <si>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</si>
  <si>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</si>
  <si>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</si>
  <si>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</si>
  <si>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</si>
  <si>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</si>
  <si>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</si>
  <si>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</si>
  <si>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</si>
  <si>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</si>
  <si>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</si>
  <si>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</si>
  <si>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</si>
  <si>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</si>
  <si>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</si>
  <si>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</si>
  <si>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</si>
  <si>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</si>
  <si>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</si>
  <si>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</si>
  <si>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</si>
  <si>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</si>
  <si>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</si>
  <si>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</si>
  <si>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</si>
  <si>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</si>
  <si>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</si>
  <si>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</si>
  <si>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</si>
  <si>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</si>
  <si>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</si>
  <si>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</si>
  <si>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</si>
  <si>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</si>
  <si>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</si>
  <si>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</si>
  <si>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</si>
  <si>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</si>
  <si>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</si>
  <si>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</si>
  <si>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</si>
  <si>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</si>
  <si>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</si>
  <si>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</si>
  <si>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</si>
  <si>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</si>
  <si>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</si>
  <si>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</si>
  <si>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</si>
  <si>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</si>
  <si>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</si>
  <si>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</si>
  <si>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</si>
  <si>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</si>
  <si>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</si>
  <si>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</si>
  <si>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</si>
  <si>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</si>
  <si>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</si>
  <si>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</si>
  <si>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</si>
  <si>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</si>
  <si>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</si>
  <si>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</si>
  <si>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</si>
  <si>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</si>
  <si>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</si>
  <si>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</si>
  <si>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</si>
  <si>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</si>
  <si>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</si>
  <si>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</si>
  <si>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</si>
  <si>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</si>
  <si>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</si>
  <si>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</si>
  <si>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</si>
  <si>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</si>
  <si>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</si>
  <si>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</si>
  <si>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</si>
  <si>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</si>
  <si>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</si>
  <si>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</si>
  <si>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</si>
  <si>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</si>
  <si>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</si>
  <si>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</si>
  <si>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</si>
  <si>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</si>
  <si>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</si>
  <si>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</si>
  <si>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</si>
  <si>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</si>
  <si>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</si>
  <si>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</si>
  <si>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</si>
  <si>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</si>
  <si>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</si>
  <si>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</si>
  <si>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</si>
  <si>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</si>
  <si>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</si>
  <si>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</si>
  <si>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</si>
  <si>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</si>
  <si>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</si>
  <si>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</si>
  <si>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</si>
  <si>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</si>
  <si>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</si>
  <si>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</si>
  <si>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</si>
  <si>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</si>
  <si>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</si>
  <si>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</si>
  <si>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</si>
  <si>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</si>
  <si>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</si>
  <si>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</si>
  <si>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</si>
  <si>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</si>
  <si>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</si>
  <si>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</si>
  <si>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</si>
  <si>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</si>
  <si>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</si>
  <si>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</si>
  <si>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</si>
  <si>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</si>
  <si>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</si>
  <si>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</si>
  <si>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</si>
  <si>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</si>
  <si>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</si>
  <si>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</si>
  <si>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</si>
  <si>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</si>
  <si>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</si>
  <si>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</si>
  <si>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</si>
  <si>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</si>
  <si>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</si>
  <si>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</si>
  <si>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</si>
  <si>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</si>
  <si>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</si>
  <si>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</si>
  <si>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</si>
  <si>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</si>
  <si>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</si>
  <si>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</si>
  <si>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</si>
  <si>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</si>
  <si>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</si>
  <si>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</si>
  <si>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</si>
  <si>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</si>
  <si>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</si>
  <si>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</si>
  <si>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</si>
  <si>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</si>
  <si>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</si>
  <si>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</si>
  <si>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</si>
  <si>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</si>
  <si>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</si>
  <si>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</si>
  <si>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</si>
  <si>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</si>
  <si>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</si>
  <si>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</si>
  <si>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</si>
  <si>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</si>
  <si>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</si>
  <si>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</si>
  <si>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</si>
  <si>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</si>
  <si>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</si>
  <si>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</si>
  <si>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</si>
  <si>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</si>
  <si>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</si>
  <si>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</si>
  <si>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</si>
  <si>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</si>
  <si>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</si>
  <si>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</si>
  <si>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</si>
  <si>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</si>
  <si>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</si>
  <si>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</si>
  <si>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</si>
  <si>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</si>
  <si>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</si>
  <si>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</si>
  <si>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</si>
  <si>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</si>
  <si>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</si>
  <si>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</si>
  <si>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</si>
  <si>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</si>
  <si>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</si>
  <si>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</si>
  <si>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</si>
  <si>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</si>
  <si>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</si>
  <si>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</si>
  <si>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</si>
  <si>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</si>
  <si>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</si>
  <si>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</si>
  <si>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</si>
  <si>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</si>
  <si>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</si>
  <si>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</si>
  <si>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</si>
  <si>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</si>
  <si>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</si>
  <si>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</si>
  <si>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</si>
  <si>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</si>
  <si>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</si>
  <si>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</si>
  <si>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</si>
  <si>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</si>
  <si>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</si>
  <si>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</si>
  <si>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</si>
  <si>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</si>
  <si>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</si>
  <si>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</si>
  <si>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</si>
  <si>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</si>
  <si>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</si>
  <si>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</si>
  <si>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</si>
  <si>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</si>
  <si>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</si>
  <si>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</si>
  <si>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</si>
  <si>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</si>
  <si>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</si>
  <si>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</si>
  <si>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</si>
  <si>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</si>
  <si>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</si>
  <si>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</si>
  <si>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</si>
  <si>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</si>
  <si>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</si>
  <si>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</si>
  <si>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</si>
  <si>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</si>
  <si>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</si>
  <si>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</si>
  <si>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</si>
  <si>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</si>
  <si>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</si>
  <si>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</si>
  <si>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</si>
  <si>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</si>
  <si>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</si>
  <si>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</si>
  <si>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</si>
  <si>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</si>
  <si>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</si>
  <si>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</si>
  <si>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</si>
  <si>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</si>
  <si>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</si>
  <si>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</si>
  <si>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</si>
  <si>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</si>
  <si>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</si>
  <si>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</si>
  <si>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</si>
  <si>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</si>
  <si>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</si>
  <si>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</si>
  <si>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</si>
  <si>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</si>
  <si>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</si>
  <si>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</si>
  <si>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</si>
  <si>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</si>
  <si>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</si>
  <si>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</si>
  <si>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</si>
  <si>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</si>
  <si>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</si>
  <si>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</si>
  <si>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</si>
  <si>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</si>
  <si>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</si>
  <si>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</si>
  <si>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</si>
  <si>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</si>
  <si>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</si>
  <si>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</si>
  <si>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</si>
  <si>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</si>
  <si>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</si>
  <si>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</si>
  <si>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</si>
  <si>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</si>
  <si>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</si>
  <si>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</si>
  <si>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</si>
  <si>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</si>
  <si>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</si>
  <si>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</si>
  <si>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</si>
  <si>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</si>
  <si>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</si>
  <si>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</si>
  <si>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</si>
  <si>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</si>
  <si>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</si>
  <si>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</si>
  <si>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</si>
  <si>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</si>
  <si>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</si>
  <si>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</si>
  <si>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</si>
  <si>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</si>
  <si>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</si>
  <si>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</si>
  <si>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</si>
  <si>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</si>
  <si>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</si>
  <si>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</si>
  <si>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</si>
  <si>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</si>
  <si>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</si>
  <si>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</si>
  <si>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</si>
  <si>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</si>
  <si>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</si>
  <si>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</si>
  <si>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</si>
  <si>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</si>
  <si>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</si>
  <si>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</si>
  <si>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</si>
  <si>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</si>
  <si>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</si>
  <si>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</si>
  <si>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</si>
  <si>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</si>
  <si>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</si>
  <si>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</si>
  <si>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</si>
  <si>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</si>
  <si>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</si>
  <si>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</si>
  <si>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</si>
  <si>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</si>
  <si>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</si>
  <si>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</si>
  <si>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</si>
  <si>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</si>
  <si>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</si>
  <si>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</si>
  <si>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</si>
  <si>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</si>
  <si>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</si>
  <si>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</si>
  <si>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</si>
  <si>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</si>
  <si>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</si>
  <si>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</si>
  <si>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</si>
  <si>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</si>
  <si>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</si>
  <si>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</si>
  <si>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</si>
  <si>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</si>
  <si>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</si>
  <si>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</si>
  <si>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</si>
  <si>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</si>
  <si>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</si>
  <si>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</si>
  <si>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</si>
  <si>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</si>
  <si>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</si>
  <si>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</si>
  <si>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</si>
  <si>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</si>
  <si>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</si>
  <si>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</si>
  <si>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</si>
  <si>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</si>
  <si>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</si>
  <si>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</si>
  <si>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</si>
  <si>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</si>
  <si>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</si>
  <si>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</si>
  <si>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</si>
  <si>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</si>
  <si>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</si>
  <si>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</si>
  <si>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</si>
  <si>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</si>
  <si>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</si>
  <si>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</si>
  <si>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</si>
  <si>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</si>
  <si>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</si>
  <si>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</si>
  <si>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</si>
  <si>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</si>
  <si>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</si>
  <si>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</si>
  <si>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</si>
  <si>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</si>
  <si>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</si>
  <si>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</si>
  <si>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</si>
  <si>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</si>
  <si>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</si>
  <si>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</si>
  <si>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</si>
  <si>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</si>
  <si>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</si>
  <si>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</si>
  <si>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</si>
  <si>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</si>
  <si>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</si>
  <si>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</si>
  <si>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</si>
  <si>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</si>
  <si>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</si>
  <si>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</si>
  <si>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</si>
  <si>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</si>
  <si>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</si>
  <si>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</si>
  <si>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</si>
  <si>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</si>
  <si>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</si>
  <si>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</si>
  <si>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</si>
  <si>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</si>
  <si>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</si>
  <si>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</si>
  <si>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</si>
  <si>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</si>
  <si>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</si>
  <si>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</si>
  <si>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</si>
  <si>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</si>
  <si>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</si>
  <si>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</si>
  <si>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</si>
  <si>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</si>
  <si>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</si>
  <si>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</si>
  <si>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</si>
  <si>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</si>
  <si>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</si>
  <si>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</si>
  <si>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</si>
  <si>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</si>
  <si>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</si>
  <si>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</si>
  <si>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</si>
  <si>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</si>
  <si>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</si>
  <si>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</si>
  <si>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</si>
  <si>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</si>
  <si>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</si>
  <si>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</si>
  <si>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</si>
  <si>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</si>
  <si>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</si>
  <si>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</si>
  <si>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</si>
  <si>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</si>
  <si>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</si>
  <si>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</si>
  <si>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</si>
  <si>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</si>
  <si>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</si>
  <si>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</si>
  <si>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</si>
  <si>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</si>
  <si>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</si>
  <si>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</si>
  <si>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</si>
  <si>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</si>
  <si>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</si>
  <si>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</si>
  <si>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</si>
  <si>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</si>
  <si>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</si>
  <si>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</si>
  <si>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</si>
  <si>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</si>
  <si>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</si>
  <si>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</si>
  <si>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</si>
  <si>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</si>
  <si>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</si>
  <si>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</si>
  <si>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</si>
  <si>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</si>
  <si>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</si>
  <si>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</si>
  <si>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</si>
  <si>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</si>
  <si>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</si>
  <si>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</si>
  <si>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</si>
  <si>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</si>
  <si>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</si>
  <si>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</si>
  <si>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</si>
  <si>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</si>
  <si>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</si>
  <si>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</si>
  <si>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</si>
  <si>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</si>
  <si>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</si>
  <si>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</si>
  <si>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</si>
  <si>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</si>
  <si>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</si>
  <si>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</si>
  <si>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</si>
  <si>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</si>
  <si>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</si>
  <si>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</si>
  <si>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</si>
  <si>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</si>
  <si>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</si>
  <si>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</si>
  <si>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</si>
  <si>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</si>
  <si>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</si>
  <si>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</si>
  <si>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</si>
  <si>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</si>
  <si>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</si>
  <si>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</si>
  <si>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</si>
  <si>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</si>
  <si>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</si>
  <si>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</si>
  <si>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</si>
  <si>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</si>
  <si>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</si>
  <si>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</si>
  <si>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</si>
  <si>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</si>
  <si>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</si>
  <si>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</si>
  <si>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</si>
  <si>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</si>
  <si>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</si>
  <si>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</si>
  <si>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</si>
  <si>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</si>
  <si>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</si>
  <si>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</si>
  <si>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</si>
  <si>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</si>
  <si>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</si>
  <si>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</si>
  <si>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</si>
  <si>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</si>
  <si>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</si>
  <si>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</si>
  <si>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</si>
  <si>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</si>
  <si>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</si>
  <si>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</si>
  <si>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</si>
  <si>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</si>
  <si>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</si>
  <si>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</si>
  <si>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</si>
  <si>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</si>
  <si>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</si>
  <si>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</si>
  <si>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</si>
  <si>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</si>
  <si>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</si>
  <si>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</si>
  <si>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</si>
  <si>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</si>
  <si>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</si>
  <si>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</si>
  <si>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</si>
  <si>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</si>
  <si>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</si>
  <si>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</si>
  <si>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</si>
  <si>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</si>
  <si>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</si>
  <si>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</si>
  <si>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</si>
  <si>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</si>
  <si>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</si>
  <si>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</si>
  <si>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</si>
  <si>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</si>
  <si>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</si>
  <si>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</si>
  <si>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</si>
  <si>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</si>
  <si>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</si>
  <si>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</si>
  <si>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</si>
  <si>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</si>
  <si>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</si>
  <si>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</si>
  <si>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</si>
  <si>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</si>
  <si>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</si>
  <si>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</si>
  <si>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</si>
  <si>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</si>
  <si>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</si>
  <si>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</si>
  <si>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</si>
  <si>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</si>
  <si>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</si>
  <si>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</si>
  <si>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</si>
  <si>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</si>
  <si>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</si>
  <si>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</si>
  <si>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</si>
  <si>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</si>
  <si>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</si>
  <si>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</si>
  <si>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</si>
  <si>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</si>
  <si>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</si>
  <si>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</si>
  <si>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</si>
  <si>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</si>
  <si>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</si>
  <si>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</si>
  <si>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</si>
  <si>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</si>
  <si>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</si>
  <si>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</si>
  <si>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</si>
  <si>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</si>
  <si>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</si>
  <si>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</si>
  <si>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</si>
  <si>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</si>
  <si>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</si>
  <si>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</si>
  <si>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</si>
  <si>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</si>
  <si>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</si>
  <si>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</si>
  <si>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</si>
  <si>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</si>
  <si>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</si>
  <si>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</si>
  <si>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</si>
  <si>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</si>
  <si>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</si>
  <si>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</si>
  <si>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</si>
  <si>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</si>
  <si>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</si>
  <si>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</si>
  <si>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</si>
  <si>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</si>
  <si>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</si>
  <si>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</si>
  <si>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</si>
  <si>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</si>
  <si>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</si>
  <si>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</si>
  <si>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</si>
  <si>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</si>
  <si>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</si>
  <si>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</si>
  <si>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</si>
  <si>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</si>
  <si>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</si>
  <si>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</si>
  <si>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</si>
  <si>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</si>
  <si>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</si>
  <si>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</si>
  <si>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</si>
  <si>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</si>
  <si>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</si>
  <si>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</si>
  <si>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</si>
  <si>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</si>
  <si>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</si>
  <si>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</si>
  <si>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</si>
  <si>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</si>
  <si>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</si>
  <si>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</si>
  <si>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</si>
  <si>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</si>
  <si>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</si>
  <si>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</si>
  <si>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</si>
  <si>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</si>
  <si>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</si>
  <si>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</si>
  <si>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</si>
  <si>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</si>
  <si>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</si>
  <si>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</si>
  <si>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</si>
  <si>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</si>
  <si>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</si>
  <si>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</si>
  <si>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</si>
  <si>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</si>
  <si>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</si>
  <si>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</si>
  <si>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</si>
  <si>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</si>
  <si>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</si>
  <si>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</si>
  <si>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</si>
  <si>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</si>
  <si>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</si>
  <si>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</si>
  <si>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</si>
  <si>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</si>
  <si>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</si>
  <si>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</si>
  <si>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</si>
  <si>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</si>
  <si>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</si>
  <si>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</si>
  <si>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</si>
  <si>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</si>
  <si>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</si>
  <si>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</si>
  <si>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</si>
  <si>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</si>
  <si>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</si>
  <si>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</si>
  <si>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</si>
  <si>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</si>
  <si>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</si>
  <si>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</si>
  <si>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</si>
  <si>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</si>
  <si>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</si>
  <si>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</si>
  <si>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</si>
  <si>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</si>
  <si>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</si>
  <si>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</si>
  <si>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</si>
  <si>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</si>
  <si>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</si>
  <si>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</si>
  <si>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</si>
  <si>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</si>
  <si>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</si>
  <si>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</si>
  <si>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</si>
  <si>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</si>
  <si>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</si>
  <si>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</si>
  <si>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</si>
  <si>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</si>
  <si>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</si>
  <si>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</si>
  <si>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</si>
  <si>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</si>
  <si>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</si>
  <si>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</si>
  <si>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</si>
  <si>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</si>
  <si>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</si>
  <si>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</si>
  <si>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</si>
  <si>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</si>
  <si>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</si>
  <si>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</si>
  <si>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</si>
  <si>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</si>
  <si>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</si>
  <si>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</si>
  <si>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</si>
  <si>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</si>
  <si>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</si>
  <si>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</si>
  <si>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</si>
  <si>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</si>
  <si>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</si>
  <si>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</si>
  <si>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</si>
  <si>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</si>
  <si>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</si>
  <si>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</si>
  <si>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</si>
  <si>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</si>
  <si>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</si>
  <si>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</si>
  <si>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</si>
  <si>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</si>
  <si>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</si>
  <si>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</si>
  <si>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</si>
  <si>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</si>
  <si>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</si>
  <si>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</si>
  <si>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</si>
  <si>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</si>
  <si>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</si>
  <si>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</si>
  <si>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</si>
  <si>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</si>
  <si>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</si>
  <si>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</si>
  <si>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</si>
  <si>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</si>
  <si>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</si>
  <si>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</si>
  <si>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</si>
  <si>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</si>
  <si>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</si>
  <si>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</si>
  <si>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</si>
  <si>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</si>
  <si>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</si>
  <si>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</si>
  <si>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</si>
  <si>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</si>
  <si>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</si>
  <si>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</si>
  <si>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</si>
  <si>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</si>
  <si>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</si>
  <si>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</si>
  <si>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</si>
  <si>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</si>
  <si>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</si>
  <si>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</si>
  <si>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</si>
  <si>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</si>
  <si>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</si>
  <si>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</si>
  <si>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</si>
  <si>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</si>
  <si>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</si>
  <si>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</si>
  <si>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</si>
  <si>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</si>
  <si>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</si>
  <si>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</si>
  <si>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</si>
  <si>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</si>
  <si>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</si>
  <si>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</si>
  <si>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</si>
  <si>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</si>
  <si>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</si>
  <si>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</si>
  <si>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</si>
  <si>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</si>
  <si>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</si>
  <si>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</si>
  <si>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</si>
  <si>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</si>
  <si>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</si>
  <si>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</si>
  <si>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</si>
  <si>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</si>
  <si>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</si>
  <si>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</si>
  <si>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</si>
  <si>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</si>
  <si>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</si>
  <si>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</si>
  <si>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</si>
  <si>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</si>
  <si>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</si>
  <si>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</si>
  <si>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</si>
  <si>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</si>
  <si>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</si>
  <si>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</si>
  <si>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</si>
  <si>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</si>
  <si>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</si>
  <si>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</si>
  <si>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</si>
  <si>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</si>
  <si>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</si>
  <si>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</si>
  <si>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</si>
  <si>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</si>
  <si>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</si>
  <si>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</si>
  <si>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</si>
  <si>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</si>
  <si>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</si>
  <si>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</si>
  <si>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</si>
  <si>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</si>
  <si>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</si>
  <si>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</si>
  <si>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</si>
  <si>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</si>
  <si>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</si>
  <si>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</si>
  <si>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</si>
  <si>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</si>
  <si>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</si>
  <si>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</si>
  <si>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</si>
  <si>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</si>
  <si>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</si>
  <si>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</si>
  <si>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</si>
  <si>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</si>
  <si>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</si>
  <si>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</si>
  <si>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</si>
  <si>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</si>
  <si>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</si>
  <si>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</si>
  <si>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</si>
  <si>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</si>
  <si>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</si>
  <si>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</si>
  <si>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</si>
  <si>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</si>
  <si>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</si>
  <si>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</si>
  <si>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</si>
  <si>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</si>
  <si>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</si>
  <si>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</si>
  <si>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</si>
  <si>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</si>
  <si>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</si>
  <si>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</si>
  <si>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</si>
  <si>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</si>
  <si>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</si>
  <si>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</si>
  <si>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</si>
  <si>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</si>
  <si>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</si>
  <si>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</si>
  <si>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</si>
  <si>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</si>
  <si>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</si>
  <si>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</si>
  <si>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</si>
  <si>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</si>
  <si>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</si>
  <si>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</si>
  <si>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</si>
  <si>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</si>
  <si>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</si>
  <si>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</si>
  <si>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</si>
  <si>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</si>
  <si>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</si>
  <si>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</si>
  <si>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</si>
  <si>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</si>
  <si>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</si>
  <si>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</si>
  <si>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</si>
  <si>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</si>
  <si>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</si>
  <si>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</si>
  <si>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</si>
  <si>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</si>
  <si>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</si>
  <si>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</si>
  <si>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</si>
  <si>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</si>
  <si>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</si>
  <si>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</si>
  <si>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</si>
  <si>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</si>
  <si>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</si>
  <si>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</si>
  <si>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</si>
  <si>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</si>
  <si>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</si>
  <si>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</si>
  <si>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</si>
  <si>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</si>
  <si>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</si>
  <si>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</si>
  <si>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</si>
  <si>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</si>
  <si>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</si>
  <si>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</si>
  <si>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</si>
  <si>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</si>
  <si>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</si>
  <si>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</si>
  <si>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</si>
  <si>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</si>
  <si>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</si>
  <si>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</si>
  <si>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</si>
  <si>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</si>
  <si>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</si>
  <si>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</si>
  <si>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</si>
  <si>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</si>
  <si>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</si>
  <si>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</si>
  <si>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</si>
  <si>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</si>
  <si>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</si>
  <si>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</si>
  <si>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</si>
  <si>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</si>
  <si>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</si>
  <si>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</si>
  <si>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</si>
  <si>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</si>
  <si>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</si>
  <si>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</si>
  <si>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</si>
  <si>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</si>
  <si>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</si>
  <si>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</si>
  <si>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</si>
  <si>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</si>
  <si>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</si>
  <si>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</si>
  <si>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</si>
  <si>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</si>
  <si>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</si>
  <si>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</si>
  <si>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</si>
  <si>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</si>
  <si>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</si>
  <si>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</si>
  <si>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</si>
  <si>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</si>
  <si>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</si>
  <si>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</si>
  <si>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</si>
  <si>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</si>
  <si>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</si>
  <si>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</si>
  <si>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</si>
  <si>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</si>
  <si>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</si>
  <si>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</si>
  <si>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</si>
  <si>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</si>
  <si>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</si>
  <si>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</si>
  <si>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</si>
  <si>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</si>
  <si>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</si>
  <si>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</si>
  <si>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</si>
  <si>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</si>
  <si>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</si>
  <si>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</si>
  <si>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</si>
  <si>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</si>
  <si>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</si>
  <si>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</si>
  <si>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</si>
  <si>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</si>
  <si>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</si>
  <si>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</si>
  <si>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</si>
  <si>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</si>
  <si>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</si>
  <si>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</si>
  <si>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</si>
  <si>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</si>
  <si>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</si>
  <si>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</si>
  <si>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</si>
  <si>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</si>
  <si>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</si>
  <si>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</si>
  <si>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</si>
  <si>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</si>
  <si>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</si>
  <si>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</si>
  <si>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</si>
  <si>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</si>
  <si>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</si>
  <si>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</si>
  <si>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</si>
  <si>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</si>
  <si>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</si>
  <si>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</si>
  <si>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</si>
  <si>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</si>
  <si>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</si>
  <si>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</si>
  <si>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</si>
  <si>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</si>
  <si>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</si>
  <si>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</si>
  <si>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</si>
  <si>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</si>
  <si>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</si>
  <si>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</si>
  <si>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</si>
  <si>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</si>
  <si>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</si>
  <si>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</si>
  <si>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</si>
  <si>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</si>
  <si>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</si>
  <si>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</si>
  <si>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</si>
  <si>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</si>
  <si>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</si>
  <si>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</si>
  <si>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</si>
  <si>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</si>
  <si>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</si>
  <si>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</si>
  <si>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</si>
  <si>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</si>
  <si>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</si>
  <si>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</si>
  <si>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</si>
  <si>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</si>
  <si>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</si>
  <si>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</si>
  <si>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</si>
  <si>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</si>
  <si>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</si>
  <si>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</si>
  <si>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</si>
  <si>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</si>
  <si>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</si>
  <si>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</si>
  <si>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</si>
  <si>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</si>
  <si>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</si>
  <si>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</si>
  <si>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</si>
  <si>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</si>
  <si>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</si>
  <si>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</si>
  <si>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</si>
  <si>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</si>
  <si>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</si>
  <si>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</si>
  <si>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</si>
  <si>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</si>
  <si>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</si>
  <si>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</si>
  <si>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</si>
  <si>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</si>
  <si>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</si>
  <si>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</si>
  <si>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</si>
  <si>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</si>
  <si>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</si>
  <si>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</si>
  <si>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</si>
  <si>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</si>
  <si>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</si>
  <si>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</si>
  <si>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</si>
  <si>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</si>
  <si>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</si>
  <si>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</si>
  <si>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</si>
  <si>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</si>
  <si>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</si>
  <si>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</si>
  <si>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</si>
  <si>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</si>
  <si>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</si>
  <si>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</si>
  <si>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</si>
  <si>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</si>
  <si>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</si>
  <si>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</si>
  <si>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</si>
  <si>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</si>
  <si>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</si>
  <si>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</si>
  <si>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</si>
  <si>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</si>
  <si>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</si>
  <si>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</si>
  <si>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</si>
  <si>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</si>
  <si>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</si>
  <si>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</si>
  <si>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</si>
  <si>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</si>
  <si>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</si>
  <si>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</si>
  <si>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</si>
  <si>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</si>
  <si>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</si>
  <si>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</si>
  <si>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</si>
  <si>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</si>
  <si>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</si>
  <si>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</si>
  <si>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</si>
  <si>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</si>
  <si>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</si>
  <si>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</si>
  <si>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</si>
  <si>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</si>
  <si>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</si>
  <si>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</si>
  <si>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</si>
  <si>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</si>
  <si>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</si>
  <si>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</si>
  <si>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</si>
  <si>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</si>
  <si>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</si>
  <si>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</si>
  <si>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</si>
  <si>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</si>
  <si>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</si>
  <si>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</si>
  <si>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</si>
  <si>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</si>
  <si>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</si>
  <si>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</si>
  <si>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</si>
  <si>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</si>
  <si>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</si>
  <si>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</si>
  <si>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</si>
  <si>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</si>
  <si>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</si>
  <si>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</si>
  <si>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</si>
  <si>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</si>
  <si>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</si>
  <si>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</si>
  <si>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</si>
  <si>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</si>
  <si>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</si>
  <si>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</si>
  <si>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</si>
  <si>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</si>
  <si>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</si>
  <si>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</si>
  <si>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</si>
  <si>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</si>
  <si>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</si>
  <si>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</si>
  <si>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</si>
  <si>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</si>
  <si>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</si>
  <si>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</si>
  <si>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</si>
  <si>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</si>
  <si>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</si>
  <si>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</si>
  <si>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</si>
  <si>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</si>
  <si>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</si>
  <si>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</si>
  <si>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</si>
  <si>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</si>
  <si>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</si>
  <si>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</si>
  <si>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</si>
  <si>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</si>
  <si>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</si>
  <si>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</si>
  <si>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</si>
  <si>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</si>
  <si>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</si>
  <si>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</si>
  <si>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</si>
  <si>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</si>
  <si>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</si>
  <si>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</si>
  <si>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</si>
  <si>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</si>
  <si>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</si>
  <si>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</si>
  <si>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</si>
  <si>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</si>
  <si>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</si>
  <si>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</si>
  <si>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</si>
  <si>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</si>
  <si>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</si>
  <si>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</si>
  <si>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</si>
  <si>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</si>
  <si>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</si>
  <si>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</si>
  <si>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</si>
  <si>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</si>
  <si>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</si>
  <si>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</si>
  <si>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</si>
  <si>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</si>
  <si>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</si>
  <si>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</si>
  <si>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</si>
  <si>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</si>
  <si>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</si>
  <si>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</si>
  <si>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</si>
  <si>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</si>
  <si>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</si>
  <si>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</si>
  <si>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</si>
  <si>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</si>
  <si>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</si>
  <si>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</si>
  <si>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</si>
  <si>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</si>
  <si>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</si>
  <si>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</si>
  <si>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</si>
  <si>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</si>
  <si>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</si>
  <si>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</si>
  <si>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</si>
  <si>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</si>
  <si>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</si>
  <si>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</si>
  <si>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</si>
  <si>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</si>
  <si>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</si>
  <si>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</si>
  <si>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</si>
  <si>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</si>
  <si>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</si>
  <si>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</si>
  <si>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</si>
  <si>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</si>
  <si>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</si>
  <si>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</si>
  <si>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</si>
  <si>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</si>
  <si>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</si>
  <si>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</si>
  <si>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</si>
  <si>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</si>
  <si>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</si>
  <si>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</si>
  <si>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</si>
  <si>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</si>
  <si>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</si>
  <si>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</si>
  <si>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</si>
  <si>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</si>
  <si>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</si>
  <si>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</si>
  <si>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</si>
  <si>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</si>
  <si>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</si>
  <si>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</si>
  <si>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</si>
  <si>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</si>
  <si>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</si>
  <si>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</si>
  <si>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</si>
  <si>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</si>
  <si>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</si>
  <si>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</si>
  <si>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</si>
  <si>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</si>
  <si>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</si>
  <si>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</si>
  <si>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</si>
  <si>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</si>
  <si>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</si>
  <si>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</si>
  <si>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</si>
  <si>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</si>
  <si>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</si>
  <si>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</si>
  <si>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</si>
  <si>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</si>
  <si>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</si>
  <si>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</si>
  <si>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</si>
  <si>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</si>
  <si>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</si>
  <si>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</si>
  <si>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</si>
  <si>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</si>
  <si>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</si>
  <si>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</si>
  <si>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</si>
  <si>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</si>
  <si>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</si>
  <si>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</si>
  <si>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</si>
  <si>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</si>
  <si>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</si>
  <si>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</si>
  <si>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</si>
  <si>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</si>
  <si>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</si>
  <si>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</si>
  <si>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</si>
  <si>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</si>
  <si>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</si>
  <si>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</si>
  <si>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</si>
  <si>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</si>
  <si>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</si>
  <si>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</si>
  <si>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</si>
  <si>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</si>
  <si>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</si>
  <si>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</si>
  <si>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</si>
  <si>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</si>
  <si>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</si>
  <si>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</si>
  <si>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</si>
  <si>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</si>
  <si>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</si>
  <si>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</si>
  <si>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</si>
  <si>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</si>
  <si>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</si>
  <si>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</si>
  <si>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</si>
  <si>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</si>
  <si>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</si>
  <si>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</si>
  <si>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</si>
  <si>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</si>
  <si>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</si>
  <si>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</si>
  <si>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</si>
  <si>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</si>
  <si>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</si>
  <si>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</si>
  <si>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</si>
  <si>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</si>
  <si>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</si>
  <si>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</si>
  <si>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</si>
  <si>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</si>
  <si>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</si>
  <si>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</si>
  <si>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</si>
  <si>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</si>
  <si>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</si>
  <si>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</si>
  <si>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</si>
  <si>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</si>
  <si>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</si>
  <si>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</si>
  <si>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</si>
  <si>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</si>
  <si>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</si>
  <si>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</si>
  <si>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</si>
  <si>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</si>
  <si>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</si>
  <si>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</si>
  <si>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</si>
  <si>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</si>
  <si>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</si>
  <si>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</si>
  <si>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</si>
  <si>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</si>
  <si>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</si>
  <si>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</si>
  <si>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</si>
  <si>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</si>
  <si>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</si>
  <si>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</si>
  <si>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</si>
  <si>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</si>
  <si>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</si>
  <si>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</si>
  <si>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</si>
  <si>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</si>
  <si>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</si>
  <si>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</si>
  <si>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</si>
  <si>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</si>
  <si>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</si>
  <si>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</si>
  <si>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</si>
  <si>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</si>
  <si>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</si>
  <si>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</si>
  <si>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</si>
  <si>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</si>
  <si>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</si>
  <si>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</si>
  <si>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</si>
  <si>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</si>
  <si>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</si>
  <si>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</si>
  <si>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</si>
  <si>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</si>
  <si>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</si>
  <si>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</si>
  <si>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</si>
  <si>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</si>
  <si>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</si>
  <si>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</si>
  <si>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</si>
  <si>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</si>
  <si>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</si>
  <si>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</si>
  <si>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</si>
  <si>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</si>
  <si>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</si>
  <si>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</si>
  <si>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</si>
  <si>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</si>
  <si>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</si>
  <si>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</si>
  <si>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</si>
  <si>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</si>
  <si>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</si>
  <si>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</si>
  <si>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</si>
  <si>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</si>
  <si>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</si>
  <si>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</si>
  <si>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</si>
  <si>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</si>
  <si>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</si>
  <si>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</si>
  <si>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</si>
  <si>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</si>
  <si>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</si>
  <si>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</si>
  <si>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</si>
  <si>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</si>
  <si>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</si>
  <si>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</si>
  <si>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</si>
  <si>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</si>
  <si>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</si>
  <si>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</si>
  <si>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</si>
  <si>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</si>
  <si>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</si>
  <si>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</si>
  <si>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</si>
  <si>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</si>
  <si>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</si>
  <si>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</si>
  <si>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</si>
  <si>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</si>
  <si>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</si>
  <si>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</si>
  <si>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</si>
  <si>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</si>
  <si>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</si>
  <si>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</si>
  <si>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</si>
  <si>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</si>
  <si>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</si>
  <si>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</si>
  <si>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</si>
  <si>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</si>
  <si>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</si>
  <si>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</si>
  <si>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</si>
  <si>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</si>
  <si>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</si>
  <si>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</si>
  <si>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</si>
  <si>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</si>
  <si>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</si>
  <si>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</si>
  <si>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</si>
  <si>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</si>
  <si>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</si>
  <si>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</si>
  <si>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</si>
  <si>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</si>
  <si>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</si>
  <si>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</si>
  <si>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</si>
  <si>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</si>
  <si>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</si>
  <si>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</si>
  <si>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</si>
  <si>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</si>
  <si>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</si>
  <si>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</si>
  <si>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</si>
  <si>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</si>
  <si>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</si>
  <si>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</si>
  <si>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</si>
  <si>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</si>
  <si>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</si>
  <si>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</si>
  <si>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</si>
  <si>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</si>
  <si>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</si>
  <si>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</si>
  <si>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</si>
  <si>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</si>
  <si>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</si>
  <si>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</si>
  <si>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</si>
  <si>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</si>
  <si>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</si>
  <si>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</si>
  <si>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</si>
  <si>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</si>
  <si>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</si>
  <si>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</si>
  <si>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</si>
  <si>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</si>
  <si>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</si>
  <si>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</si>
  <si>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</si>
  <si>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</si>
  <si>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</si>
  <si>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</si>
  <si>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</si>
  <si>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</si>
  <si>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</si>
  <si>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</si>
  <si>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</si>
  <si>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</si>
  <si>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</si>
  <si>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</si>
  <si>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</si>
  <si>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</si>
  <si>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</si>
  <si>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</si>
  <si>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</si>
  <si>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</si>
  <si>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</si>
  <si>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</si>
  <si>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</si>
  <si>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</si>
  <si>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</si>
  <si>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</si>
  <si>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</si>
  <si>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</si>
  <si>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</si>
  <si>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</si>
  <si>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</si>
  <si>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</si>
  <si>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</si>
  <si>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</si>
  <si>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</si>
  <si>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</si>
  <si>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</si>
  <si>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</si>
  <si>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</si>
  <si>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</si>
  <si>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</si>
  <si>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</si>
  <si>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</si>
  <si>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</si>
  <si>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</si>
  <si>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</si>
  <si>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</si>
  <si>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</si>
  <si>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</si>
  <si>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</si>
  <si>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</si>
  <si>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</si>
  <si>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</si>
  <si>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</si>
  <si>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</si>
  <si>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</si>
  <si>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</si>
  <si>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</si>
  <si>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</si>
  <si>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</si>
  <si>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</si>
  <si>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</si>
  <si>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</si>
  <si>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</si>
  <si>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</si>
  <si>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</si>
  <si>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</si>
  <si>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</si>
  <si>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</si>
  <si>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</si>
  <si>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</si>
  <si>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</si>
  <si>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</si>
  <si>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</si>
  <si>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</si>
  <si>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</si>
  <si>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</si>
  <si>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</si>
  <si>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</si>
  <si>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</si>
  <si>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</si>
  <si>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</si>
  <si>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</si>
  <si>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</si>
  <si>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</si>
  <si>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</si>
  <si>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</si>
  <si>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</si>
  <si>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</si>
  <si>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</si>
  <si>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</si>
  <si>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</si>
  <si>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</si>
  <si>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</si>
  <si>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</si>
  <si>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</si>
  <si>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</si>
  <si>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</si>
  <si>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</si>
  <si>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</si>
  <si>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</si>
  <si>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</si>
  <si>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</si>
  <si>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</si>
  <si>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</si>
  <si>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</si>
  <si>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</si>
  <si>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</si>
  <si>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</si>
  <si>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</si>
  <si>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</si>
  <si>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</si>
  <si>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</si>
  <si>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</si>
  <si>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</si>
  <si>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</si>
  <si>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</si>
  <si>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</si>
  <si>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</si>
  <si>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</si>
  <si>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</si>
  <si>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</si>
  <si>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</si>
  <si>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</si>
  <si>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</si>
  <si>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</si>
  <si>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</si>
  <si>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</si>
  <si>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</si>
  <si>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</si>
  <si>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</si>
  <si>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</si>
  <si>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</si>
  <si>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</si>
  <si>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</si>
  <si>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</si>
  <si>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</si>
  <si>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</si>
  <si>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</si>
  <si>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</si>
  <si>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</si>
  <si>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</si>
  <si>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</si>
  <si>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</si>
  <si>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</si>
  <si>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</si>
  <si>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</si>
  <si>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</si>
  <si>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</si>
  <si>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</si>
  <si>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</si>
  <si>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</si>
  <si>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</si>
  <si>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</si>
  <si>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</si>
  <si>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</si>
  <si>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</si>
  <si>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</si>
  <si>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</si>
  <si>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</si>
  <si>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</si>
  <si>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</si>
  <si>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</si>
  <si>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</si>
  <si>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</si>
  <si>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</si>
  <si>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</si>
  <si>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</si>
  <si>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</si>
  <si>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</si>
  <si>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</si>
  <si>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</si>
  <si>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</si>
  <si>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</si>
  <si>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</si>
  <si>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</si>
  <si>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</si>
  <si>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</si>
  <si>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</si>
  <si>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</si>
  <si>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</si>
  <si>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</si>
  <si>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</si>
  <si>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</si>
  <si>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</si>
  <si>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</si>
  <si>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</si>
  <si>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</si>
  <si>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</si>
  <si>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</si>
  <si>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</si>
  <si>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</si>
  <si>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</si>
  <si>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</si>
  <si>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</si>
  <si>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</si>
  <si>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</si>
  <si>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</si>
  <si>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</si>
  <si>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</si>
  <si>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</si>
  <si>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</si>
  <si>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</si>
  <si>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</si>
  <si>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</si>
  <si>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</si>
  <si>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</si>
  <si>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</si>
  <si>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</si>
  <si>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</si>
  <si>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</si>
  <si>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</si>
  <si>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</si>
  <si>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</si>
  <si>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</si>
  <si>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</si>
  <si>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</si>
  <si>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</si>
  <si>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</si>
  <si>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</si>
  <si>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</si>
  <si>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</si>
  <si>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</si>
  <si>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</si>
  <si>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</si>
  <si>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</si>
  <si>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</si>
  <si>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</si>
  <si>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</si>
  <si>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</si>
  <si>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</si>
  <si>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</si>
  <si>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</si>
  <si>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</si>
  <si>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</si>
  <si>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</si>
  <si>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</si>
  <si>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</si>
  <si>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</si>
  <si>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</si>
  <si>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</si>
  <si>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</si>
  <si>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</si>
  <si>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</si>
  <si>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</si>
  <si>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</si>
  <si>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</si>
  <si>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</si>
  <si>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</si>
  <si>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</si>
  <si>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</si>
  <si>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</si>
  <si>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</si>
  <si>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</si>
  <si>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</si>
  <si>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</si>
  <si>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</si>
  <si>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</si>
  <si>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</si>
  <si>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</si>
  <si>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</si>
  <si>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</si>
  <si>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</si>
  <si>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</si>
  <si>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</si>
  <si>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</si>
  <si>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</si>
  <si>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</si>
  <si>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</si>
  <si>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</si>
  <si>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</si>
  <si>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</si>
  <si>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</si>
  <si>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</si>
  <si>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</si>
  <si>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</si>
  <si>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</si>
  <si>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</si>
  <si>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</si>
  <si>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</si>
  <si>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</si>
  <si>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</si>
  <si>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</si>
  <si>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</si>
  <si>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</si>
  <si>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</si>
  <si>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</si>
  <si>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</si>
  <si>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</si>
  <si>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</si>
  <si>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</si>
  <si>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</si>
  <si>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</si>
  <si>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</si>
  <si>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</si>
  <si>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</si>
  <si>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</si>
  <si>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</si>
  <si>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</si>
  <si>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</si>
  <si>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</si>
  <si>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</si>
  <si>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</si>
  <si>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</si>
  <si>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</si>
  <si>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</si>
  <si>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</si>
  <si>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</si>
  <si>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</si>
  <si>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</si>
  <si>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</si>
  <si>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</si>
  <si>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</si>
  <si>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</si>
  <si>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</si>
  <si>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</si>
  <si>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</si>
  <si>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</si>
  <si>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</si>
  <si>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</si>
  <si>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</si>
  <si>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</si>
  <si>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</si>
  <si>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</si>
  <si>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</si>
  <si>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</si>
  <si>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</si>
  <si>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</si>
  <si>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</si>
  <si>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</si>
  <si>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</si>
  <si>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</si>
  <si>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</si>
  <si>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</si>
  <si>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</si>
  <si>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</si>
  <si>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</si>
  <si>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</si>
  <si>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</si>
  <si>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</si>
  <si>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</si>
  <si>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</si>
  <si>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</si>
  <si>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</si>
  <si>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</si>
  <si>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</si>
  <si>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</si>
  <si>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</si>
  <si>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</si>
  <si>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</si>
  <si>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</si>
  <si>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</si>
  <si>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</si>
  <si>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</si>
  <si>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</si>
  <si>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</si>
  <si>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</si>
  <si>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</si>
  <si>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</si>
  <si>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</si>
  <si>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</si>
  <si>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</si>
  <si>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</si>
  <si>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</si>
  <si>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</si>
  <si>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</si>
  <si>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</si>
  <si>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</si>
  <si>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</si>
  <si>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</si>
  <si>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</si>
  <si>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</si>
  <si>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</si>
  <si>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</si>
  <si>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</si>
  <si>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</si>
  <si>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</si>
  <si>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</si>
  <si>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</si>
  <si>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</si>
  <si>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</si>
  <si>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</si>
  <si>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</si>
  <si>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</si>
  <si>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</si>
  <si>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</si>
  <si>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</si>
  <si>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</si>
  <si>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</si>
  <si>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</si>
  <si>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</si>
  <si>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</si>
  <si>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</si>
  <si>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</si>
  <si>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</si>
  <si>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</si>
  <si>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</si>
  <si>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</si>
  <si>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</si>
  <si>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</si>
  <si>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</si>
  <si>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</si>
  <si>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</si>
  <si>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</si>
  <si>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</si>
  <si>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</si>
  <si>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</si>
  <si>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</si>
  <si>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</si>
  <si>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</si>
  <si>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</si>
  <si>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</si>
  <si>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</si>
  <si>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</si>
  <si>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</si>
  <si>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</si>
  <si>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</si>
  <si>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</si>
  <si>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</si>
  <si>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</si>
  <si>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</si>
  <si>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</si>
  <si>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</si>
  <si>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</si>
  <si>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</si>
  <si>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</si>
  <si>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</si>
  <si>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</si>
  <si>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</si>
  <si>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</si>
  <si>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</si>
  <si>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</si>
  <si>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</si>
  <si>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</si>
  <si>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</si>
  <si>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</si>
  <si>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</si>
  <si>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</si>
  <si>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</si>
  <si>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</si>
  <si>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</si>
  <si>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</si>
  <si>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</si>
  <si>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</si>
  <si>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</si>
  <si>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</si>
  <si>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</si>
  <si>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</si>
  <si>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</si>
  <si>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</si>
  <si>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</si>
  <si>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</si>
  <si>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</si>
  <si>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</si>
  <si>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</si>
  <si>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</si>
  <si>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</si>
  <si>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</si>
  <si>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</si>
  <si>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</si>
  <si>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</si>
  <si>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</si>
  <si>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</si>
  <si>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</si>
  <si>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</si>
  <si>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</si>
  <si>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</si>
  <si>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</si>
  <si>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</si>
  <si>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</si>
  <si>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</si>
  <si>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</si>
  <si>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</si>
  <si>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</si>
  <si>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</si>
  <si>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</si>
  <si>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</si>
  <si>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</si>
  <si>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</si>
  <si>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</si>
  <si>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</si>
  <si>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</si>
  <si>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</si>
  <si>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</si>
  <si>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</si>
  <si>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</si>
  <si>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</si>
  <si>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</si>
  <si>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</si>
  <si>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</si>
  <si>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</si>
  <si>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</si>
  <si>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</si>
  <si>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</si>
  <si>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</si>
  <si>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</si>
  <si>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</si>
  <si>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</si>
  <si>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</si>
  <si>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</si>
  <si>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</si>
  <si>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</si>
  <si>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</si>
  <si>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</si>
  <si>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</si>
  <si>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</si>
  <si>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</si>
  <si>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</si>
  <si>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</si>
  <si>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</si>
  <si>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</si>
  <si>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</si>
  <si>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</si>
  <si>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</si>
  <si>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</si>
  <si>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</si>
  <si>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</si>
  <si>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</si>
  <si>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</si>
  <si>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</si>
  <si>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</si>
  <si>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</si>
  <si>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</si>
  <si>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</si>
  <si>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</si>
  <si>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</si>
  <si>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</si>
  <si>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</si>
  <si>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</si>
  <si>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</si>
  <si>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</si>
  <si>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</si>
  <si>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</si>
  <si>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</si>
  <si>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</si>
  <si>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</si>
  <si>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</si>
  <si>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</si>
  <si>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</si>
  <si>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</si>
  <si>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</si>
  <si>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</si>
  <si>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</si>
  <si>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</si>
  <si>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</si>
  <si>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</si>
  <si>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</si>
  <si>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</si>
  <si>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</si>
  <si>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</si>
  <si>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</si>
  <si>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</si>
  <si>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</si>
  <si>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</si>
  <si>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</si>
  <si>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</si>
  <si>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</si>
  <si>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</si>
  <si>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</si>
  <si>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</si>
  <si>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</si>
  <si>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</si>
  <si>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</si>
  <si>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</si>
  <si>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</si>
  <si>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</si>
  <si>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</si>
  <si>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</si>
  <si>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</si>
  <si>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</si>
  <si>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</si>
  <si>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</si>
  <si>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</si>
  <si>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</si>
  <si>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</si>
  <si>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</si>
  <si>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</si>
  <si>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</si>
  <si>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</si>
  <si>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</si>
  <si>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</si>
  <si>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</si>
  <si>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</si>
  <si>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</si>
  <si>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</si>
  <si>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</si>
  <si>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</si>
  <si>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</si>
  <si>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</si>
  <si>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</si>
  <si>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</si>
  <si>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</si>
  <si>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</si>
  <si>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</si>
  <si>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</si>
  <si>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</si>
  <si>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</si>
  <si>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</si>
  <si>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</si>
  <si>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</si>
  <si>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</si>
  <si>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</si>
  <si>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</si>
  <si>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</si>
  <si>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</si>
  <si>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</si>
  <si>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</si>
  <si>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</si>
  <si>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</si>
  <si>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</si>
  <si>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</si>
  <si>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</si>
  <si>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</si>
  <si>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</si>
  <si>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</si>
  <si>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</si>
  <si>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</si>
  <si>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</si>
  <si>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</si>
  <si>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</si>
  <si>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</si>
  <si>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</si>
  <si>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</si>
  <si>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</si>
  <si>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</si>
  <si>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</si>
  <si>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</si>
  <si>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</si>
  <si>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</si>
  <si>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</si>
  <si>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</si>
  <si>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</si>
  <si>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</si>
  <si>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</si>
  <si>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</si>
  <si>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</si>
  <si>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</si>
  <si>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</si>
  <si>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</si>
  <si>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</si>
  <si>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</si>
  <si>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</si>
  <si>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</si>
  <si>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</si>
  <si>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</si>
  <si>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</si>
  <si>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</si>
  <si>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</si>
  <si>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</si>
  <si>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</si>
  <si>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</si>
  <si>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</si>
  <si>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</si>
  <si>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</si>
  <si>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</si>
  <si>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</si>
  <si>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</si>
  <si>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</si>
  <si>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</si>
  <si>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</si>
  <si>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</si>
  <si>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</si>
  <si>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</si>
  <si>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</si>
  <si>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</si>
  <si>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</si>
  <si>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</si>
  <si>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</si>
  <si>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</si>
  <si>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</si>
  <si>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</si>
  <si>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</si>
  <si>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</si>
  <si>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</si>
  <si>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</si>
  <si>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</si>
  <si>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</si>
  <si>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</si>
  <si>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</si>
  <si>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</si>
  <si>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</si>
  <si>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</si>
  <si>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</si>
  <si>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</si>
  <si>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</si>
  <si>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</si>
  <si>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</si>
  <si>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</si>
  <si>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</si>
  <si>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</si>
  <si>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</si>
  <si>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</si>
  <si>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</si>
  <si>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</si>
  <si>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</si>
  <si>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</si>
  <si>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</si>
  <si>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</si>
  <si>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</si>
  <si>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</si>
  <si>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</si>
  <si>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</si>
  <si>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</si>
  <si>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</si>
  <si>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</si>
  <si>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</si>
  <si>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</si>
  <si>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</si>
  <si>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</si>
  <si>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</si>
  <si>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</si>
  <si>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</si>
  <si>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</si>
  <si>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</si>
  <si>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</si>
  <si>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</si>
  <si>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</si>
  <si>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</si>
  <si>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</si>
  <si>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</si>
  <si>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</si>
  <si>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</si>
  <si>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</si>
  <si>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</si>
  <si>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</si>
  <si>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</si>
  <si>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</si>
  <si>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</si>
  <si>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</si>
  <si>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</si>
  <si>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</si>
  <si>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</si>
  <si>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</si>
  <si>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</si>
  <si>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</si>
  <si>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</si>
  <si>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</si>
  <si>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</si>
  <si>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</si>
  <si>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</si>
  <si>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</si>
  <si>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</si>
  <si>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</si>
  <si>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</si>
  <si>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</si>
  <si>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</si>
  <si>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</si>
  <si>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</si>
  <si>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</si>
  <si>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</si>
  <si>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</si>
  <si>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</si>
  <si>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</si>
  <si>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</si>
  <si>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</si>
  <si>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</si>
  <si>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</si>
  <si>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</si>
  <si>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</si>
  <si>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</si>
  <si>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</si>
  <si>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</si>
  <si>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</si>
  <si>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</si>
  <si>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</si>
  <si>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</si>
  <si>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</si>
  <si>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</si>
  <si>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</si>
  <si>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</si>
  <si>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</si>
  <si>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</si>
  <si>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</si>
  <si>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</si>
  <si>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</si>
  <si>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</si>
  <si>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</si>
  <si>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</si>
  <si>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</si>
  <si>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</si>
  <si>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</si>
  <si>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</si>
  <si>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</si>
  <si>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</si>
  <si>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</si>
  <si>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</si>
  <si>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</si>
  <si>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</si>
  <si>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</si>
  <si>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</si>
  <si>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</si>
  <si>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</si>
  <si>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</si>
  <si>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</si>
  <si>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</si>
  <si>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</si>
  <si>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</si>
  <si>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</si>
  <si>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</si>
  <si>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</si>
  <si>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</si>
  <si>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</si>
  <si>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</si>
  <si>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</si>
  <si>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</si>
  <si>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</si>
  <si>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</si>
  <si>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</si>
  <si>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</si>
  <si>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</si>
  <si>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</si>
  <si>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</si>
  <si>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</si>
  <si>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</si>
  <si>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</si>
  <si>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</si>
  <si>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</si>
  <si>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</si>
  <si>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</si>
  <si>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</si>
  <si>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</si>
  <si>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</si>
  <si>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</si>
  <si>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</si>
  <si>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</si>
  <si>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</si>
  <si>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</si>
  <si>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</si>
  <si>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</si>
  <si>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</si>
  <si>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</si>
  <si>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</si>
  <si>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</si>
  <si>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</si>
  <si>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</si>
  <si>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</si>
  <si>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</si>
  <si>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</si>
  <si>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</si>
  <si>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</si>
  <si>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</si>
  <si>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</si>
  <si>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</si>
  <si>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</si>
  <si>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</si>
  <si>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</si>
  <si>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</si>
  <si>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</si>
  <si>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</si>
  <si>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</si>
  <si>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</si>
  <si>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</si>
  <si>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</si>
  <si>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</si>
  <si>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</si>
  <si>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</si>
  <si>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</si>
  <si>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</si>
  <si>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</si>
  <si>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</si>
  <si>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</si>
  <si>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</si>
  <si>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</si>
  <si>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</si>
  <si>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</si>
  <si>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</si>
  <si>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</si>
  <si>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</si>
  <si>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</si>
  <si>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</si>
  <si>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</si>
  <si>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</si>
  <si>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</si>
  <si>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</si>
  <si>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</si>
  <si>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</si>
  <si>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</si>
  <si>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</si>
  <si>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</si>
  <si>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</si>
  <si>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</si>
  <si>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</si>
  <si>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</si>
  <si>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</si>
  <si>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</si>
  <si>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</si>
  <si>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</si>
  <si>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</si>
  <si>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</si>
  <si>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</si>
  <si>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</si>
  <si>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</si>
  <si>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</si>
  <si>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</si>
  <si>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</si>
  <si>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</si>
  <si>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</si>
  <si>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</si>
  <si>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</si>
  <si>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</si>
  <si>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</si>
  <si>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</si>
  <si>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</si>
  <si>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</si>
  <si>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</si>
  <si>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</si>
  <si>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</si>
  <si>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</si>
  <si>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</si>
  <si>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</si>
  <si>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</si>
  <si>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</si>
  <si>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</si>
  <si>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</si>
  <si>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</si>
  <si>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</si>
  <si>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</si>
  <si>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</si>
  <si>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</si>
  <si>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</si>
  <si>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</si>
  <si>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</si>
  <si>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</si>
  <si>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</si>
  <si>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</si>
  <si>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</si>
  <si>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</si>
  <si>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</si>
  <si>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</si>
  <si>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</si>
  <si>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</si>
  <si>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</si>
  <si>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</si>
  <si>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</si>
  <si>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</si>
  <si>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</si>
  <si>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</si>
  <si>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</si>
  <si>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</si>
  <si>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</si>
  <si>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</si>
  <si>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</si>
  <si>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</si>
  <si>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</si>
  <si>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</si>
  <si>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</si>
  <si>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</si>
  <si>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</si>
  <si>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</si>
  <si>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</si>
  <si>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</si>
  <si>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</si>
  <si>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</si>
  <si>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</si>
  <si>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</si>
  <si>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</si>
  <si>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</si>
  <si>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</si>
  <si>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</si>
  <si>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</si>
  <si>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</si>
  <si>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</si>
  <si>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</si>
  <si>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</si>
  <si>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</si>
  <si>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</si>
  <si>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</si>
  <si>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</si>
  <si>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</si>
  <si>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</si>
  <si>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</si>
  <si>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</si>
  <si>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</si>
  <si>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</si>
  <si>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</si>
  <si>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</si>
  <si>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</si>
  <si>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</si>
  <si>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</si>
  <si>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</si>
  <si>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</si>
  <si>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</si>
  <si>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</si>
  <si>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</si>
  <si>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</si>
  <si>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</si>
  <si>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</si>
  <si>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</si>
  <si>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</si>
  <si>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</si>
  <si>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</si>
  <si>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</si>
  <si>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</si>
  <si>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</si>
  <si>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</si>
  <si>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</si>
  <si>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</si>
  <si>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</si>
  <si>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</si>
  <si>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</si>
  <si>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</si>
  <si>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</si>
  <si>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</si>
  <si>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</si>
  <si>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</si>
  <si>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</si>
  <si>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</si>
  <si>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</si>
  <si>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</si>
  <si>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</si>
  <si>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</si>
  <si>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</si>
  <si>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</si>
  <si>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</si>
  <si>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</si>
  <si>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</si>
  <si>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</si>
  <si>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</si>
  <si>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</si>
  <si>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</si>
  <si>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</si>
  <si>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</si>
  <si>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</si>
  <si>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</si>
  <si>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</si>
  <si>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</si>
  <si>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</si>
  <si>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</si>
  <si>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</si>
  <si>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</si>
  <si>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</si>
  <si>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</si>
  <si>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</si>
  <si>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</si>
  <si>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</si>
  <si>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</si>
  <si>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</si>
  <si>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</si>
  <si>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</si>
  <si>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</si>
  <si>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</si>
  <si>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</si>
  <si>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</si>
  <si>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</si>
  <si>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</si>
  <si>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</si>
  <si>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</si>
  <si>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</si>
  <si>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</si>
  <si>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</si>
  <si>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</si>
  <si>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</si>
  <si>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</si>
  <si>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</si>
  <si>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</si>
  <si>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</si>
  <si>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</si>
  <si>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</si>
  <si>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</si>
  <si>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</si>
  <si>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</si>
  <si>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</si>
  <si>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</si>
  <si>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</si>
  <si>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</si>
  <si>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</si>
  <si>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</si>
  <si>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</si>
  <si>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</si>
  <si>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</si>
  <si>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</si>
  <si>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</si>
  <si>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</si>
  <si>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</si>
  <si>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</si>
  <si>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</si>
  <si>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</si>
  <si>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</si>
  <si>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</si>
  <si>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</si>
  <si>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</si>
  <si>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</si>
  <si>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</si>
  <si>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</si>
  <si>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</si>
  <si>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</si>
  <si>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</si>
  <si>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</si>
  <si>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</si>
  <si>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</si>
  <si>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</si>
  <si>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</si>
  <si>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</si>
  <si>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</si>
  <si>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</si>
  <si>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</si>
  <si>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</si>
  <si>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</si>
  <si>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</si>
  <si>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</si>
  <si>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</si>
  <si>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</si>
  <si>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</si>
  <si>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</si>
  <si>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</si>
  <si>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</si>
  <si>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</si>
  <si>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</si>
  <si>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</si>
  <si>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</si>
  <si>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</si>
  <si>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</si>
  <si>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</si>
  <si>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</si>
  <si>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</si>
  <si>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</si>
  <si>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</si>
  <si>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</si>
  <si>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</si>
  <si>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</si>
  <si>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</si>
  <si>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</si>
  <si>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</si>
  <si>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</si>
  <si>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</si>
  <si>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</si>
  <si>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</si>
  <si>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</si>
  <si>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</si>
  <si>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</si>
  <si>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</si>
  <si>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</si>
  <si>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</si>
  <si>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</si>
  <si>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</si>
  <si>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</si>
  <si>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</si>
  <si>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</si>
  <si>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</si>
  <si>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</si>
  <si>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</si>
  <si>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</si>
  <si>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</si>
  <si>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</si>
  <si>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</si>
  <si>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</si>
  <si>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</si>
  <si>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</si>
  <si>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</si>
  <si>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</si>
  <si>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</si>
  <si>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</si>
  <si>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</si>
  <si>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</si>
  <si>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</si>
  <si>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</si>
  <si>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</si>
  <si>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</si>
  <si>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</si>
  <si>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</si>
  <si>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</si>
  <si>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</si>
  <si>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</si>
  <si>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</si>
  <si>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</si>
  <si>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</si>
  <si>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</si>
  <si>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</si>
  <si>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</si>
  <si>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</si>
  <si>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</si>
  <si>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</si>
  <si>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</si>
  <si>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</si>
  <si>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</si>
  <si>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</si>
  <si>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</si>
  <si>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</si>
  <si>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</si>
  <si>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</si>
  <si>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</si>
  <si>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</si>
  <si>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</si>
  <si>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</si>
  <si>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</si>
  <si>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</si>
  <si>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</si>
  <si>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</si>
  <si>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</si>
  <si>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</si>
  <si>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</si>
  <si>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</si>
  <si>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</si>
  <si>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</si>
  <si>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</si>
  <si>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</si>
  <si>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</si>
  <si>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</si>
  <si>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</si>
  <si>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</si>
  <si>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</si>
  <si>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</si>
  <si>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</si>
  <si>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</si>
  <si>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</si>
  <si>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</si>
  <si>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</si>
  <si>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</si>
  <si>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</si>
  <si>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</si>
  <si>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</si>
  <si>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</si>
  <si>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</si>
  <si>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</si>
  <si>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</si>
  <si>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</si>
  <si>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</si>
  <si>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</si>
  <si>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</si>
  <si>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</si>
  <si>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</si>
  <si>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</si>
  <si>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</si>
  <si>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</si>
  <si>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</si>
  <si>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</si>
  <si>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</si>
  <si>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</si>
  <si>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</si>
  <si>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</si>
  <si>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</si>
  <si>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</si>
  <si>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</si>
  <si>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</si>
  <si>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</si>
  <si>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</si>
  <si>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</si>
  <si>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</si>
  <si>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</si>
  <si>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</si>
  <si>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</si>
  <si>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</si>
  <si>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</si>
  <si>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</si>
  <si>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</si>
  <si>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</si>
  <si>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</si>
  <si>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</si>
  <si>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</si>
  <si>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</si>
  <si>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</si>
  <si>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</si>
  <si>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</si>
  <si>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</si>
  <si>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</si>
  <si>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</si>
  <si>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</si>
  <si>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</si>
  <si>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</si>
  <si>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</si>
  <si>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</si>
  <si>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</si>
  <si>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</si>
  <si>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</si>
  <si>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</si>
  <si>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</si>
  <si>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</si>
  <si>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</si>
  <si>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</si>
  <si>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</si>
  <si>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</si>
  <si>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</si>
  <si>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</si>
  <si>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</si>
  <si>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</si>
  <si>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</si>
  <si>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</si>
  <si>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</si>
  <si>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</si>
  <si>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</si>
  <si>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</si>
  <si>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</si>
  <si>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</si>
  <si>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</si>
  <si>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</si>
  <si>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</si>
  <si>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</si>
  <si>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</si>
  <si>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</si>
  <si>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</si>
  <si>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</si>
  <si>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</si>
  <si>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</si>
  <si>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</si>
  <si>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</si>
  <si>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</si>
  <si>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</si>
  <si>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</si>
  <si>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</si>
  <si>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</si>
  <si>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</si>
  <si>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</si>
  <si>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</si>
  <si>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</si>
  <si>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</si>
  <si>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</si>
  <si>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</si>
  <si>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</si>
  <si>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</si>
  <si>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</si>
  <si>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</si>
  <si>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</si>
  <si>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</si>
  <si>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</si>
  <si>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</si>
  <si>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</si>
  <si>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</si>
  <si>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</si>
  <si>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</si>
  <si>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</si>
  <si>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</si>
  <si>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</si>
  <si>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</si>
  <si>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</si>
  <si>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</si>
  <si>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</si>
  <si>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</si>
  <si>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</si>
  <si>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</si>
  <si>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</si>
  <si>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</si>
  <si>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</si>
  <si>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</si>
  <si>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</si>
  <si>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</si>
  <si>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</si>
  <si>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</si>
  <si>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</si>
  <si>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</si>
  <si>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</si>
  <si>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</si>
  <si>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</si>
  <si>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</si>
  <si>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</si>
  <si>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</si>
  <si>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</si>
  <si>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</si>
  <si>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</si>
  <si>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</si>
  <si>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</si>
  <si>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</si>
  <si>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</si>
  <si>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</si>
  <si>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</si>
  <si>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</si>
  <si>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</si>
  <si>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</si>
  <si>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</si>
  <si>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</si>
  <si>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</si>
  <si>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</si>
  <si>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</si>
  <si>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</si>
  <si>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</si>
  <si>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</si>
  <si>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</si>
  <si>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</si>
  <si>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</si>
  <si>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</si>
  <si>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</si>
  <si>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</si>
  <si>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</si>
  <si>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</si>
  <si>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</si>
  <si>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</si>
  <si>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</si>
  <si>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</si>
  <si>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</si>
  <si>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</si>
  <si>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</si>
  <si>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</si>
  <si>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</si>
  <si>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</si>
  <si>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</si>
  <si>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</si>
  <si>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</si>
  <si>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</si>
  <si>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</si>
  <si>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</si>
  <si>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</si>
  <si>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</si>
  <si>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</si>
  <si>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</si>
  <si>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</si>
  <si>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</si>
  <si>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</si>
  <si>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</si>
  <si>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</si>
  <si>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</si>
  <si>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</si>
  <si>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</si>
  <si>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</si>
  <si>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</si>
  <si>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</si>
  <si>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</si>
  <si>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</si>
  <si>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</si>
  <si>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</si>
  <si>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</si>
  <si>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</si>
  <si>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</si>
  <si>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</si>
  <si>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</si>
  <si>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</si>
  <si>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</si>
  <si>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</si>
  <si>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</si>
  <si>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</si>
  <si>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</si>
  <si>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</si>
  <si>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</si>
  <si>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</si>
  <si>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</si>
  <si>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</si>
  <si>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</si>
  <si>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</si>
  <si>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</si>
  <si>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</si>
  <si>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</si>
  <si>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</si>
  <si>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</si>
  <si>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</si>
  <si>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</si>
  <si>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</si>
  <si>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</si>
  <si>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</si>
  <si>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</si>
  <si>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</si>
  <si>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</si>
  <si>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</si>
  <si>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</si>
  <si>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</si>
  <si>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</si>
  <si>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</si>
  <si>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</si>
  <si>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</si>
  <si>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</si>
  <si>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</si>
  <si>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</si>
  <si>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</si>
  <si>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</si>
  <si>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</si>
  <si>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</si>
  <si>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</si>
  <si>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</si>
  <si>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</si>
  <si>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</si>
  <si>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</si>
  <si>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</si>
  <si>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</si>
  <si>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</si>
  <si>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</si>
  <si>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</si>
  <si>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</si>
  <si>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</si>
  <si>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</si>
  <si>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</si>
  <si>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</si>
  <si>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</si>
  <si>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</si>
  <si>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</si>
  <si>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</si>
  <si>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</si>
  <si>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</si>
  <si>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</si>
  <si>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</si>
  <si>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</si>
  <si>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</si>
  <si>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</si>
  <si>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</si>
  <si>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</si>
  <si>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</si>
  <si>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</si>
  <si>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</si>
  <si>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</si>
  <si>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</si>
  <si>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</si>
  <si>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</si>
  <si>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</si>
  <si>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</si>
  <si>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</si>
  <si>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</si>
  <si>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</si>
  <si>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</si>
  <si>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</si>
  <si>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</si>
  <si>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</si>
  <si>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</si>
  <si>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</si>
  <si>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</si>
  <si>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</si>
  <si>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</si>
  <si>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</si>
  <si>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</si>
  <si>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</si>
  <si>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</si>
  <si>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</si>
  <si>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</si>
  <si>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</si>
  <si>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</si>
  <si>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</si>
  <si>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</si>
  <si>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</si>
  <si>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</si>
  <si>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</si>
  <si>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</si>
  <si>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</si>
  <si>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</si>
  <si>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</si>
  <si>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</si>
  <si>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</si>
  <si>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</si>
  <si>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</si>
  <si>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</si>
  <si>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</si>
  <si>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</si>
  <si>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</si>
  <si>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</si>
  <si>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</si>
  <si>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</si>
  <si>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</si>
  <si>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</si>
  <si>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</si>
  <si>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</si>
  <si>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</si>
  <si>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</si>
  <si>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</si>
  <si>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</si>
  <si>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</si>
  <si>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</si>
  <si>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</si>
  <si>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</si>
  <si>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</si>
  <si>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</si>
  <si>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</si>
  <si>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</si>
  <si>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</si>
  <si>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</si>
  <si>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</si>
  <si>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</si>
  <si>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</si>
  <si>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</si>
  <si>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</si>
  <si>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</si>
  <si>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</si>
  <si>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</si>
  <si>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</si>
  <si>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</si>
  <si>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</si>
  <si>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</si>
  <si>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</si>
  <si>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</si>
  <si>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</si>
  <si>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</si>
  <si>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</si>
  <si>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</si>
  <si>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</si>
  <si>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</si>
  <si>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</si>
  <si>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</si>
  <si>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</si>
  <si>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</si>
  <si>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</si>
  <si>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</si>
  <si>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</si>
  <si>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</si>
  <si>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</si>
  <si>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</si>
  <si>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</si>
  <si>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</si>
  <si>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</si>
  <si>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</si>
  <si>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</si>
  <si>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</si>
  <si>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</si>
  <si>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</si>
  <si>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</si>
  <si>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</si>
  <si>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</si>
  <si>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</si>
  <si>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</si>
  <si>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</si>
  <si>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</si>
  <si>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</si>
  <si>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</si>
  <si>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</si>
  <si>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</si>
  <si>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</si>
  <si>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</si>
  <si>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</si>
  <si>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</si>
  <si>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</si>
  <si>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</si>
  <si>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</si>
  <si>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</si>
  <si>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</si>
  <si>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</si>
  <si>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</si>
  <si>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</si>
  <si>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</si>
  <si>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</si>
  <si>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</si>
  <si>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</si>
  <si>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</si>
  <si>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</si>
  <si>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</si>
  <si>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</si>
  <si>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</si>
  <si>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</si>
  <si>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</si>
  <si>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</si>
  <si>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</si>
  <si>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</si>
  <si>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</si>
  <si>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</si>
  <si>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</si>
  <si>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</si>
  <si>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</si>
  <si>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</si>
  <si>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</si>
  <si>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</si>
  <si>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</si>
  <si>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</si>
  <si>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</si>
  <si>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</si>
  <si>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</si>
  <si>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</si>
  <si>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</si>
  <si>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</si>
  <si>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</si>
  <si>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</si>
  <si>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</si>
  <si>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</si>
  <si>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</si>
  <si>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</si>
  <si>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</si>
  <si>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</si>
  <si>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</si>
  <si>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</si>
  <si>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</si>
  <si>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</si>
  <si>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</si>
  <si>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</si>
  <si>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</si>
  <si>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</si>
  <si>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</si>
  <si>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</si>
  <si>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</si>
  <si>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</si>
  <si>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</si>
  <si>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</si>
  <si>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</si>
  <si>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</si>
  <si>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</si>
  <si>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</si>
  <si>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</si>
  <si>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</si>
  <si>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</si>
  <si>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</si>
  <si>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</si>
  <si>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</si>
  <si>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</si>
  <si>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</si>
  <si>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</si>
  <si>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</si>
  <si>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</si>
  <si>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</si>
  <si>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</si>
  <si>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</si>
  <si>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</si>
  <si>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</si>
  <si>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</si>
  <si>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</si>
  <si>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</si>
  <si>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</si>
  <si>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</si>
  <si>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</si>
  <si>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</si>
  <si>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</si>
  <si>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</si>
  <si>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</si>
  <si>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</si>
  <si>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</si>
  <si>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</si>
  <si>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</si>
  <si>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</si>
  <si>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</si>
  <si>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</si>
  <si>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</si>
  <si>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</si>
  <si>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</si>
  <si>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</si>
  <si>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</si>
  <si>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</si>
  <si>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</si>
  <si>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</si>
  <si>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</si>
  <si>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</si>
  <si>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</si>
  <si>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</si>
  <si>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</si>
  <si>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</si>
  <si>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</si>
  <si>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</si>
  <si>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</si>
  <si>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</si>
  <si>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</si>
  <si>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</si>
  <si>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</si>
  <si>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</si>
  <si>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</si>
  <si>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</si>
  <si>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</si>
  <si>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</si>
  <si>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</si>
  <si>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</si>
  <si>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</si>
  <si>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</si>
  <si>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</si>
  <si>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</si>
  <si>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</si>
  <si>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</si>
  <si>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</si>
  <si>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</si>
  <si>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</si>
  <si>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</si>
  <si>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</si>
  <si>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</si>
  <si>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</si>
  <si>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</si>
  <si>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</si>
  <si>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</si>
  <si>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</si>
  <si>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</si>
  <si>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</si>
  <si>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</si>
  <si>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</si>
  <si>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</si>
  <si>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</si>
  <si>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</si>
  <si>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</si>
  <si>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</si>
  <si>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</si>
  <si>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</si>
  <si>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</si>
  <si>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</si>
  <si>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</si>
  <si>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</si>
  <si>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</si>
  <si>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</si>
  <si>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</si>
  <si>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</si>
  <si>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</si>
  <si>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</si>
  <si>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</si>
  <si>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</si>
  <si>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</si>
  <si>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</si>
  <si>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</si>
  <si>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</si>
  <si>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</si>
  <si>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</si>
  <si>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</si>
  <si>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</si>
  <si>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</si>
  <si>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</si>
  <si>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</si>
  <si>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</si>
  <si>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</si>
  <si>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</si>
  <si>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</si>
  <si>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</si>
  <si>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</si>
  <si>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</si>
  <si>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</si>
  <si>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</si>
  <si>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</si>
  <si>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</si>
  <si>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</si>
  <si>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</si>
  <si>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</si>
  <si>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</si>
  <si>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</si>
  <si>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</si>
  <si>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</si>
  <si>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</si>
  <si>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</si>
  <si>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</si>
  <si>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</si>
  <si>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</si>
  <si>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</si>
  <si>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</si>
  <si>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</si>
  <si>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</si>
  <si>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</si>
  <si>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</si>
  <si>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</si>
  <si>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</si>
  <si>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</si>
  <si>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</si>
  <si>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</si>
  <si>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</si>
  <si>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</si>
  <si>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</si>
  <si>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</si>
  <si>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</si>
  <si>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</si>
  <si>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</si>
  <si>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</si>
  <si>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</si>
  <si>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</si>
  <si>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</si>
  <si>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</si>
  <si>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</si>
  <si>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</si>
  <si>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</si>
  <si>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</si>
  <si>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</si>
  <si>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</si>
  <si>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</si>
  <si>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</si>
  <si>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</si>
  <si>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</si>
  <si>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</si>
  <si>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</si>
  <si>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</si>
  <si>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</si>
  <si>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</si>
  <si>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</si>
  <si>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</si>
  <si>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</si>
  <si>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</si>
  <si>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</si>
  <si>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</si>
  <si>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</si>
  <si>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</si>
  <si>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</si>
  <si>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</si>
  <si>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</si>
  <si>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</si>
  <si>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</si>
  <si>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</si>
  <si>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</si>
  <si>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</si>
  <si>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</si>
  <si>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</si>
  <si>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</si>
  <si>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</si>
  <si>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</si>
  <si>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</si>
  <si>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</si>
  <si>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</si>
  <si>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</si>
  <si>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</si>
  <si>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</si>
  <si>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</si>
  <si>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</si>
  <si>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</si>
  <si>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</si>
  <si>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</si>
  <si>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</si>
  <si>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</si>
  <si>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</si>
  <si>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</si>
  <si>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</si>
  <si>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</si>
  <si>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</si>
  <si>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</si>
  <si>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</si>
  <si>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</si>
  <si>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</si>
  <si>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</si>
  <si>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</si>
  <si>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</si>
  <si>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</si>
  <si>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</si>
  <si>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</si>
  <si>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</si>
  <si>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</si>
  <si>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</si>
  <si>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</si>
  <si>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</si>
  <si>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</si>
  <si>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</si>
  <si>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</si>
  <si>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</si>
  <si>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</si>
  <si>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</si>
  <si>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</si>
  <si>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</si>
  <si>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</si>
  <si>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</si>
  <si>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</si>
  <si>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</si>
  <si>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</si>
  <si>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</si>
  <si>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</si>
  <si>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</si>
  <si>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</si>
  <si>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</si>
  <si>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</si>
  <si>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</si>
  <si>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</si>
  <si>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</si>
  <si>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</si>
  <si>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</si>
  <si>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</si>
  <si>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</si>
  <si>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</si>
  <si>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</si>
  <si>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</si>
  <si>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</si>
  <si>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</si>
  <si>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</si>
  <si>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</si>
  <si>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</si>
  <si>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</si>
  <si>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</si>
  <si>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</si>
  <si>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</si>
  <si>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</si>
  <si>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</si>
  <si>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</si>
  <si>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</si>
  <si>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</si>
  <si>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</si>
  <si>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</si>
  <si>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</si>
  <si>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</si>
  <si>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</si>
  <si>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</si>
  <si>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</si>
  <si>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</si>
  <si>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</si>
  <si>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</si>
  <si>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</si>
  <si>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</si>
  <si>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</si>
  <si>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</si>
  <si>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</si>
  <si>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</si>
  <si>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</si>
  <si>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</si>
  <si>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</si>
  <si>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</si>
  <si>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</si>
  <si>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</si>
  <si>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</si>
  <si>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</si>
  <si>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</si>
  <si>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</si>
  <si>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</si>
  <si>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</si>
  <si>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</si>
  <si>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</si>
  <si>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</si>
  <si>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</si>
  <si>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</si>
  <si>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</si>
  <si>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</si>
  <si>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</si>
  <si>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</si>
  <si>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</si>
  <si>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</si>
  <si>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</si>
  <si>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</si>
  <si>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</si>
  <si>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</si>
  <si>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</si>
  <si>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</si>
  <si>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</si>
  <si>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</si>
  <si>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</si>
  <si>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</si>
  <si>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</si>
  <si>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</si>
  <si>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</si>
  <si>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</si>
  <si>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</si>
  <si>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</si>
  <si>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</si>
  <si>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</si>
  <si>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</si>
  <si>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</si>
  <si>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</si>
  <si>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</si>
  <si>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</si>
  <si>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</si>
  <si>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</si>
  <si>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</si>
  <si>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</si>
  <si>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</si>
  <si>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</si>
  <si>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</si>
  <si>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</si>
  <si>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</si>
  <si>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</si>
  <si>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</si>
  <si>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</si>
  <si>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</si>
  <si>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</si>
  <si>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</si>
  <si>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</si>
  <si>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</si>
  <si>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</si>
  <si>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</si>
  <si>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</si>
  <si>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</si>
  <si>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</si>
  <si>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</si>
  <si>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</si>
  <si>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</si>
  <si>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</si>
  <si>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</si>
  <si>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</si>
  <si>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</si>
  <si>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</si>
  <si>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</si>
  <si>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</si>
  <si>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</si>
  <si>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</si>
  <si>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</si>
  <si>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</si>
  <si>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</si>
  <si>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</si>
  <si>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</si>
  <si>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</si>
  <si>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</si>
  <si>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</si>
  <si>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</si>
  <si>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</si>
  <si>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</si>
  <si>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</si>
  <si>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</si>
  <si>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</si>
  <si>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</si>
  <si>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</si>
  <si>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</si>
  <si>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</si>
  <si>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</si>
  <si>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</si>
  <si>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</si>
  <si>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</si>
  <si>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</si>
  <si>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</si>
  <si>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</si>
  <si>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</si>
  <si>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</si>
  <si>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</si>
  <si>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</si>
  <si>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</si>
  <si>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</si>
  <si>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</si>
  <si>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</si>
  <si>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</si>
  <si>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</si>
  <si>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</si>
  <si>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</si>
  <si>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</si>
  <si>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</si>
  <si>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</si>
  <si>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</si>
  <si>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</si>
  <si>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</si>
  <si>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</si>
  <si>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</si>
  <si>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</si>
  <si>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</si>
  <si>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</si>
  <si>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</si>
  <si>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</si>
  <si>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</si>
  <si>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</si>
  <si>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</si>
  <si>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</si>
  <si>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</si>
  <si>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</si>
  <si>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</si>
  <si>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</si>
  <si>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</si>
  <si>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</si>
  <si>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</si>
  <si>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</si>
  <si>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</si>
  <si>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</si>
  <si>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</si>
  <si>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</si>
  <si>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</si>
  <si>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</si>
  <si>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</si>
  <si>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</si>
  <si>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</si>
  <si>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</si>
  <si>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</si>
  <si>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</si>
  <si>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</si>
  <si>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</si>
  <si>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</si>
  <si>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</si>
  <si>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</si>
  <si>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</si>
  <si>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</si>
  <si>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</si>
  <si>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</si>
  <si>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</si>
  <si>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</si>
  <si>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</si>
  <si>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</si>
  <si>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</si>
  <si>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</si>
  <si>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</si>
  <si>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</si>
  <si>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</si>
  <si>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</si>
  <si>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</si>
  <si>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</si>
  <si>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</si>
  <si>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</si>
  <si>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</si>
  <si>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</si>
  <si>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</si>
  <si>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</si>
  <si>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</si>
  <si>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</si>
  <si>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</si>
  <si>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</si>
  <si>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</si>
  <si>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</si>
  <si>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</si>
  <si>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</si>
  <si>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</si>
  <si>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</si>
  <si>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</si>
  <si>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</si>
  <si>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</si>
  <si>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</si>
  <si>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</si>
  <si>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</si>
  <si>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</si>
  <si>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</si>
  <si>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</si>
  <si>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</si>
  <si>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</si>
  <si>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</si>
  <si>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</si>
  <si>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</si>
  <si>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</si>
  <si>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</si>
  <si>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</si>
  <si>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</si>
  <si>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</si>
  <si>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</si>
  <si>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</si>
  <si>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</si>
  <si>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</si>
  <si>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</si>
  <si>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</si>
  <si>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</si>
  <si>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</si>
  <si>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</si>
  <si>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</si>
  <si>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</si>
  <si>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</si>
  <si>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</si>
  <si>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</si>
  <si>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</si>
  <si>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</si>
  <si>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</si>
  <si>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</si>
  <si>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</si>
  <si>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</si>
  <si>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</si>
  <si>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</si>
  <si>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</si>
  <si>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</si>
  <si>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</si>
  <si>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</si>
  <si>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</si>
  <si>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</si>
  <si>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</si>
  <si>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</si>
  <si>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</si>
  <si>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</si>
  <si>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</si>
  <si>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</si>
  <si>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</si>
  <si>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</si>
  <si>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</si>
  <si>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</si>
  <si>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</si>
  <si>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</si>
  <si>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</si>
  <si>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</si>
  <si>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</si>
  <si>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</si>
  <si>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</si>
  <si>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</si>
  <si>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</si>
  <si>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</si>
  <si>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</si>
  <si>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</si>
  <si>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</si>
  <si>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</si>
  <si>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</si>
  <si>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</si>
  <si>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</si>
  <si>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</si>
  <si>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</si>
  <si>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</si>
  <si>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</si>
  <si>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</si>
  <si>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</si>
  <si>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</si>
  <si>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</si>
  <si>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</si>
  <si>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</si>
  <si>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</si>
  <si>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</si>
  <si>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</si>
  <si>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</si>
  <si>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</si>
  <si>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</si>
  <si>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</si>
  <si>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</si>
  <si>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</si>
  <si>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</si>
  <si>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</si>
  <si>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</si>
  <si>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</si>
  <si>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</si>
  <si>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</si>
  <si>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</si>
  <si>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</si>
  <si>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</si>
  <si>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</si>
  <si>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</si>
  <si>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</si>
  <si>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</si>
  <si>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</si>
  <si>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</si>
  <si>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</si>
  <si>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</si>
  <si>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</si>
  <si>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</si>
  <si>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</si>
  <si>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</si>
  <si>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</si>
  <si>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</si>
  <si>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</si>
  <si>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</si>
  <si>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</si>
  <si>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</si>
  <si>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</si>
  <si>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</si>
  <si>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</si>
  <si>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</si>
  <si>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</si>
  <si>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</si>
  <si>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</si>
  <si>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</si>
  <si>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</si>
  <si>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</si>
  <si>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</si>
  <si>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</si>
  <si>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</si>
  <si>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</si>
  <si>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</si>
  <si>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</si>
  <si>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</si>
  <si>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</si>
  <si>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</si>
  <si>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</si>
  <si>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</si>
  <si>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</si>
  <si>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</si>
  <si>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</si>
  <si>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</si>
  <si>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</si>
  <si>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</si>
  <si>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</si>
  <si>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</si>
  <si>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</si>
  <si>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</si>
  <si>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</si>
  <si>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</si>
  <si>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</si>
  <si>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</si>
  <si>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</si>
  <si>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</si>
  <si>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</si>
  <si>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</si>
  <si>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</si>
  <si>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</si>
  <si>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</si>
  <si>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</si>
  <si>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</si>
  <si>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</si>
  <si>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</si>
  <si>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</si>
  <si>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</si>
  <si>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</si>
  <si>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</si>
  <si>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</si>
  <si>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</si>
  <si>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</si>
  <si>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</si>
  <si>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</si>
  <si>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</si>
  <si>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</si>
  <si>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</si>
  <si>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</si>
  <si>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</si>
  <si>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</si>
  <si>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</si>
  <si>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</si>
  <si>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</si>
  <si>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</si>
  <si>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</si>
  <si>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</si>
  <si>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</si>
  <si>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</si>
  <si>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</si>
  <si>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</si>
  <si>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</si>
  <si>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</si>
  <si>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</si>
  <si>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</si>
  <si>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</si>
  <si>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</si>
  <si>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</si>
  <si>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</si>
  <si>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</si>
  <si>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</si>
  <si>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</si>
  <si>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</si>
  <si>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</si>
  <si>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</si>
  <si>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</si>
  <si>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</si>
  <si>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</si>
  <si>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</si>
  <si>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</si>
  <si>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</si>
  <si>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</si>
  <si>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</si>
  <si>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</si>
  <si>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</si>
  <si>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</si>
  <si>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</si>
  <si>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</si>
  <si>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</si>
  <si>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</si>
  <si>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</si>
  <si>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</si>
  <si>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</si>
  <si>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</si>
  <si>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</si>
  <si>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</si>
  <si>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</si>
  <si>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</si>
  <si>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</si>
  <si>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</si>
  <si>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</si>
  <si>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</si>
  <si>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</si>
  <si>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</si>
  <si>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</si>
  <si>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</si>
  <si>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</si>
  <si>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</si>
  <si>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</si>
  <si>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</si>
  <si>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</si>
  <si>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</si>
  <si>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</si>
  <si>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</si>
  <si>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</si>
  <si>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</si>
  <si>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</si>
  <si>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</si>
  <si>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</si>
  <si>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</si>
  <si>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</si>
  <si>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</si>
  <si>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</si>
  <si>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</si>
  <si>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</si>
  <si>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</si>
  <si>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</si>
  <si>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</si>
  <si>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</si>
  <si>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</si>
  <si>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</si>
  <si>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</si>
  <si>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</si>
  <si>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</si>
  <si>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</si>
  <si>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</si>
  <si>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</si>
  <si>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</si>
  <si>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</si>
  <si>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</si>
  <si>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</si>
  <si>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</si>
  <si>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</si>
  <si>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</si>
  <si>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</si>
  <si>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</si>
  <si>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</si>
  <si>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</si>
  <si>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</si>
  <si>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</si>
  <si>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</si>
  <si>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</si>
  <si>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</si>
  <si>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</si>
  <si>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</si>
  <si>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</si>
  <si>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</si>
  <si>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</si>
  <si>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</si>
  <si>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</si>
  <si>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</si>
  <si>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</si>
  <si>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</si>
  <si>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</si>
  <si>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</si>
  <si>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</si>
  <si>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</si>
  <si>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</si>
  <si>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</si>
  <si>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</si>
  <si>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</si>
  <si>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</si>
  <si>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</si>
  <si>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</si>
  <si>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</si>
  <si>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</si>
  <si>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</si>
  <si>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</si>
  <si>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</si>
  <si>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</si>
  <si>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</si>
  <si>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</si>
  <si>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</si>
  <si>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</si>
  <si>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</si>
  <si>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</si>
  <si>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</si>
  <si>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</si>
  <si>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</si>
  <si>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</si>
  <si>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</si>
  <si>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</si>
  <si>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</si>
  <si>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</si>
  <si>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</si>
  <si>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</si>
  <si>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</si>
  <si>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</si>
  <si>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</si>
  <si>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</si>
  <si>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</si>
  <si>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</si>
  <si>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</si>
  <si>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</si>
  <si>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</si>
  <si>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</si>
  <si>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</si>
  <si>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</si>
  <si>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</si>
  <si>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</si>
  <si>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</si>
  <si>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</si>
  <si>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</si>
  <si>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</si>
  <si>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</si>
  <si>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</si>
  <si>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</si>
  <si>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</si>
  <si>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</si>
  <si>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</si>
  <si>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</si>
  <si>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</si>
  <si>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</si>
  <si>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</si>
  <si>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</si>
  <si>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</si>
  <si>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</si>
  <si>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</si>
  <si>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</si>
  <si>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</si>
  <si>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</si>
  <si>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</si>
  <si>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</si>
  <si>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</si>
  <si>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</si>
  <si>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</si>
  <si>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</si>
  <si>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</si>
  <si>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</si>
  <si>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</si>
  <si>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</si>
  <si>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</si>
  <si>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</si>
  <si>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</si>
  <si>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</si>
  <si>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</si>
  <si>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</si>
  <si>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</si>
  <si>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</si>
  <si>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</si>
  <si>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</si>
  <si>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</si>
  <si>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</si>
  <si>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</si>
  <si>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</si>
  <si>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</si>
  <si>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</si>
  <si>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</si>
  <si>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</si>
  <si>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</si>
  <si>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</si>
  <si>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</si>
  <si>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</si>
  <si>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</si>
  <si>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</si>
  <si>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</si>
  <si>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</si>
  <si>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</si>
  <si>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</si>
  <si>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</si>
  <si>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</si>
  <si>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</si>
  <si>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</si>
  <si>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</si>
  <si>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</si>
  <si>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</si>
  <si>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</si>
  <si>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</si>
  <si>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</si>
  <si>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</si>
  <si>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</si>
  <si>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</si>
  <si>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</si>
  <si>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</si>
  <si>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</si>
  <si>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</si>
  <si>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</si>
  <si>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</si>
  <si>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</si>
  <si>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</si>
  <si>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</si>
  <si>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</si>
  <si>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</si>
  <si>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</si>
  <si>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</si>
  <si>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</si>
  <si>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</si>
  <si>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</si>
  <si>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</si>
  <si>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</si>
  <si>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</si>
  <si>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</si>
  <si>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</si>
  <si>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</si>
  <si>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</si>
  <si>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</si>
  <si>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</si>
  <si>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</si>
  <si>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</si>
  <si>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</si>
  <si>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</si>
  <si>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</si>
  <si>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</si>
  <si>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</si>
  <si>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</si>
  <si>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</si>
  <si>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</si>
  <si>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</si>
  <si>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</si>
  <si>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</si>
  <si>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</si>
  <si>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</si>
  <si>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</si>
  <si>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</si>
  <si>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</si>
  <si>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</si>
  <si>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</si>
  <si>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</si>
  <si>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</si>
  <si>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</si>
  <si>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</si>
  <si>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</si>
  <si>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</si>
  <si>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</si>
  <si>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</si>
  <si>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</si>
  <si>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</si>
  <si>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</si>
  <si>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</si>
  <si>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</si>
  <si>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</si>
  <si>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</si>
  <si>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</si>
  <si>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</si>
  <si>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</si>
  <si>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</si>
  <si>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</si>
  <si>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</si>
  <si>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</si>
  <si>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</si>
  <si>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</si>
  <si>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</si>
  <si>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</si>
  <si>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</si>
  <si>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</si>
  <si>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</si>
  <si>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</si>
  <si>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</si>
  <si>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</si>
  <si>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</si>
  <si>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</si>
  <si>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</si>
  <si>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</si>
  <si>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</si>
  <si>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</si>
  <si>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</si>
  <si>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</si>
  <si>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</si>
  <si>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</si>
  <si>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</si>
  <si>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</si>
  <si>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</si>
  <si>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</si>
  <si>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</si>
  <si>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</si>
  <si>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</si>
  <si>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</si>
  <si>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</si>
  <si>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</si>
  <si>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</si>
  <si>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</si>
  <si>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</si>
  <si>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</si>
  <si>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</si>
  <si>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</si>
  <si>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</si>
  <si>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</si>
  <si>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</si>
  <si>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</si>
  <si>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</si>
  <si>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</si>
  <si>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</si>
  <si>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</si>
  <si>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</si>
  <si>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</si>
  <si>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</si>
  <si>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</si>
  <si>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</si>
  <si>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</si>
  <si>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</si>
  <si>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</si>
  <si>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</si>
  <si>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</si>
  <si>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</si>
  <si>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</si>
  <si>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</si>
  <si>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</si>
  <si>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</si>
  <si>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</si>
  <si>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</si>
  <si>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</si>
  <si>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</si>
  <si>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</si>
  <si>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</si>
  <si>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</si>
  <si>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</si>
  <si>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</si>
  <si>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</si>
  <si>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</si>
  <si>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</si>
  <si>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</si>
  <si>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</si>
  <si>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</si>
  <si>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</si>
  <si>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</si>
  <si>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</si>
  <si>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</si>
  <si>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</si>
  <si>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</si>
  <si>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</si>
  <si>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</si>
  <si>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</si>
  <si>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</si>
  <si>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</si>
  <si>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</si>
  <si>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</si>
  <si>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</si>
  <si>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</si>
  <si>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</si>
  <si>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</si>
  <si>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</si>
  <si>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</si>
  <si>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</si>
  <si>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</si>
  <si>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</si>
  <si>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</si>
  <si>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</si>
  <si>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</si>
  <si>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</si>
  <si>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</si>
  <si>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</si>
  <si>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</si>
  <si>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</si>
  <si>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</si>
  <si>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</si>
  <si>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</si>
  <si>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</si>
  <si>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</si>
  <si>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</si>
  <si>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</si>
  <si>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</si>
  <si>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</si>
  <si>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</si>
  <si>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</si>
  <si>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</si>
  <si>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</si>
  <si>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</si>
  <si>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</si>
  <si>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</si>
  <si>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</si>
  <si>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</si>
  <si>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</si>
  <si>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</si>
  <si>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</si>
  <si>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</si>
  <si>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</si>
  <si>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</si>
  <si>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</si>
  <si>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</si>
  <si>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</si>
  <si>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</si>
  <si>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</si>
  <si>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</si>
  <si>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</si>
  <si>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</si>
  <si>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</si>
  <si>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</si>
  <si>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</si>
  <si>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</si>
  <si>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</si>
  <si>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</si>
  <si>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</si>
  <si>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</si>
  <si>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</si>
  <si>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</si>
  <si>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</si>
  <si>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</si>
  <si>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</si>
  <si>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</si>
  <si>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</si>
  <si>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</si>
  <si>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</si>
  <si>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</si>
  <si>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</si>
  <si>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</si>
  <si>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</si>
  <si>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</si>
  <si>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</si>
  <si>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</si>
  <si>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</si>
  <si>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</si>
  <si>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</si>
  <si>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</si>
  <si>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</si>
  <si>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</si>
  <si>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</si>
  <si>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</si>
  <si>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</si>
  <si>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</si>
  <si>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</si>
  <si>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</si>
  <si>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</si>
  <si>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</si>
  <si>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</si>
  <si>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</si>
  <si>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</si>
  <si>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</si>
  <si>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</si>
  <si>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</si>
  <si>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</si>
  <si>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</si>
  <si>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</si>
  <si>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</si>
  <si>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</si>
  <si>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</si>
  <si>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</si>
  <si>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</si>
  <si>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</si>
  <si>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</si>
  <si>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</si>
  <si>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</si>
  <si>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</si>
  <si>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</si>
  <si>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</si>
  <si>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</si>
  <si>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</si>
  <si>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</si>
  <si>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</si>
  <si>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</si>
  <si>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</si>
  <si>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</si>
  <si>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</si>
  <si>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</si>
  <si>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</si>
  <si>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</si>
  <si>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</si>
  <si>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</si>
  <si>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</si>
  <si>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</si>
  <si>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</si>
  <si>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</si>
  <si>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</si>
  <si>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</si>
  <si>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</si>
  <si>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</si>
  <si>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</si>
  <si>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</si>
  <si>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</si>
  <si>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</si>
  <si>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</si>
  <si>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</si>
  <si>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</si>
  <si>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</si>
  <si>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</si>
  <si>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</si>
  <si>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</si>
  <si>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</si>
  <si>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</si>
  <si>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</si>
  <si>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</si>
  <si>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</si>
  <si>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</si>
  <si>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</si>
  <si>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</si>
  <si>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</si>
  <si>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</si>
  <si>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</si>
  <si>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</si>
  <si>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</si>
  <si>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</si>
  <si>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</si>
  <si>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</si>
  <si>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</si>
  <si>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</si>
  <si>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</si>
  <si>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</si>
  <si>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</si>
  <si>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</si>
  <si>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</si>
  <si>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</si>
  <si>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</si>
  <si>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</si>
  <si>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</si>
  <si>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</si>
  <si>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</si>
  <si>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</si>
  <si>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</si>
  <si>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</si>
  <si>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</si>
  <si>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</si>
  <si>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</si>
  <si>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</si>
  <si>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</si>
  <si>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</si>
  <si>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</si>
  <si>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</si>
  <si>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</si>
  <si>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</si>
  <si>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</si>
  <si>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</si>
  <si>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</si>
  <si>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</si>
  <si>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</si>
  <si>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</si>
  <si>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</si>
  <si>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</si>
  <si>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</si>
  <si>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</si>
  <si>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</si>
  <si>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</si>
  <si>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</si>
  <si>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</si>
  <si>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</si>
  <si>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</si>
  <si>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</si>
  <si>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</si>
  <si>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</si>
  <si>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</si>
  <si>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</si>
  <si>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</si>
  <si>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</si>
  <si>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</si>
  <si>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</si>
  <si>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</si>
  <si>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</si>
  <si>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</si>
  <si>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</si>
  <si>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</si>
  <si>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</si>
  <si>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</si>
  <si>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</si>
  <si>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</si>
  <si>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</si>
  <si>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</si>
  <si>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</si>
  <si>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</si>
  <si>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</si>
  <si>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</si>
  <si>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</si>
  <si>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</si>
  <si>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</si>
  <si>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</si>
  <si>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</si>
  <si>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</si>
  <si>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</si>
  <si>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</si>
  <si>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</si>
  <si>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</si>
  <si>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</si>
  <si>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</si>
  <si>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</si>
  <si>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</si>
  <si>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</si>
  <si>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</si>
  <si>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</si>
  <si>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</si>
  <si>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</si>
  <si>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</si>
  <si>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</si>
  <si>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</si>
  <si>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</si>
  <si>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</si>
  <si>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</si>
  <si>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</si>
  <si>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</si>
  <si>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</si>
  <si>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</si>
  <si>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</si>
  <si>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</si>
  <si>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</si>
  <si>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</si>
  <si>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</si>
  <si>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</si>
  <si>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</si>
  <si>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</si>
  <si>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</si>
  <si>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</si>
  <si>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</si>
  <si>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</si>
  <si>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</si>
  <si>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</si>
  <si>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</si>
  <si>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</si>
  <si>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</si>
  <si>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</si>
  <si>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</si>
  <si>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</si>
  <si>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</si>
  <si>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</si>
  <si>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</si>
  <si>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</si>
  <si>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</si>
  <si>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</si>
  <si>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</si>
  <si>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</si>
  <si>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</si>
  <si>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</si>
  <si>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</si>
  <si>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</si>
  <si>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</si>
  <si>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</si>
  <si>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</si>
  <si>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</si>
  <si>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</si>
  <si>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</si>
  <si>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</si>
  <si>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</si>
  <si>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</si>
  <si>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</si>
  <si>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</si>
  <si>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</si>
  <si>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</si>
  <si>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</si>
  <si>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</si>
  <si>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</si>
  <si>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</si>
  <si>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</si>
  <si>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</si>
  <si>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</si>
  <si>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</si>
  <si>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</si>
  <si>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</si>
  <si>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</si>
  <si>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</si>
  <si>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</si>
  <si>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</si>
  <si>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</si>
  <si>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</si>
  <si>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</si>
  <si>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</si>
  <si>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</si>
  <si>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</si>
  <si>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</si>
  <si>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</si>
  <si>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</si>
  <si>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</si>
  <si>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</si>
  <si>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</si>
  <si>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</si>
  <si>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</si>
  <si>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</si>
  <si>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</si>
  <si>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</si>
  <si>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</si>
  <si>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</si>
  <si>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</si>
  <si>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</si>
  <si>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</si>
  <si>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</si>
  <si>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</si>
  <si>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</si>
  <si>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</si>
  <si>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</si>
  <si>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</si>
  <si>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</si>
  <si>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</si>
  <si>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</si>
  <si>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</si>
  <si>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</si>
  <si>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</si>
  <si>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</si>
  <si>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</si>
  <si>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</si>
  <si>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</si>
  <si>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</si>
  <si>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</si>
  <si>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</si>
  <si>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</si>
  <si>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</si>
  <si>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</si>
  <si>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</si>
  <si>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</si>
  <si>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</si>
  <si>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</si>
  <si>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</si>
  <si>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</si>
  <si>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</si>
  <si>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</si>
  <si>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</si>
  <si>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</si>
  <si>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</si>
  <si>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</si>
  <si>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</si>
  <si>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</si>
  <si>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</si>
  <si>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</si>
  <si>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</si>
  <si>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</si>
  <si>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</si>
  <si>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</si>
  <si>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</si>
  <si>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</si>
  <si>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</si>
  <si>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</si>
  <si>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</si>
  <si>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</si>
  <si>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</si>
  <si>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</si>
  <si>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</si>
  <si>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</si>
  <si>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</si>
  <si>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</si>
  <si>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</si>
  <si>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</si>
  <si>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</si>
  <si>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</si>
  <si>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</si>
  <si>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</si>
  <si>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</si>
  <si>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</si>
  <si>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</si>
  <si>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</si>
  <si>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</si>
  <si>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</si>
  <si>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</si>
  <si>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</si>
  <si>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</si>
  <si>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</si>
  <si>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</si>
  <si>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</si>
  <si>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</si>
  <si>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</si>
  <si>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</si>
  <si>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</si>
  <si>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</si>
  <si>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</si>
  <si>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</si>
  <si>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</si>
  <si>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</si>
  <si>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</si>
  <si>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</si>
  <si>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</si>
  <si>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</si>
  <si>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</si>
  <si>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</si>
  <si>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</si>
  <si>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</si>
  <si>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</si>
  <si>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</si>
  <si>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</si>
  <si>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</si>
  <si>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</si>
  <si>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</si>
  <si>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</si>
  <si>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</si>
  <si>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</si>
  <si>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</si>
  <si>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</si>
  <si>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</si>
  <si>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</si>
  <si>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</si>
  <si>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</si>
  <si>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</si>
  <si>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</si>
  <si>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</si>
  <si>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</si>
  <si>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</si>
  <si>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</si>
  <si>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</si>
  <si>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</si>
  <si>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</si>
  <si>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</si>
  <si>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</si>
  <si>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</si>
  <si>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</si>
  <si>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</si>
  <si>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</si>
  <si>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</si>
  <si>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</si>
  <si>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</si>
  <si>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</si>
  <si>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</si>
  <si>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</si>
  <si>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</si>
  <si>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</si>
  <si>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</si>
  <si>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</si>
  <si>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</si>
  <si>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</si>
  <si>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</si>
  <si>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</si>
  <si>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</si>
  <si>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</si>
  <si>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</si>
  <si>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</si>
  <si>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</si>
  <si>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</si>
  <si>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</si>
  <si>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</si>
  <si>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</si>
  <si>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</si>
  <si>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</si>
  <si>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</si>
  <si>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</si>
  <si>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</si>
  <si>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</si>
  <si>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</si>
  <si>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</si>
  <si>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</si>
  <si>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</si>
  <si>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</si>
  <si>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</si>
  <si>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</si>
  <si>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</si>
  <si>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</si>
  <si>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</si>
  <si>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</si>
  <si>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</si>
  <si>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</si>
  <si>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</si>
  <si>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</si>
  <si>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</si>
  <si>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</si>
  <si>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</si>
  <si>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</si>
  <si>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</si>
  <si>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</si>
  <si>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</si>
  <si>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</si>
  <si>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</si>
  <si>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</si>
  <si>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</si>
  <si>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</si>
  <si>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</si>
  <si>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</si>
  <si>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</si>
  <si>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</si>
  <si>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</si>
  <si>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</si>
  <si>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</si>
  <si>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</si>
  <si>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</si>
  <si>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</si>
  <si>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</si>
  <si>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</si>
  <si>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</si>
  <si>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</si>
  <si>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</si>
  <si>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</si>
  <si>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</si>
  <si>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</si>
  <si>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</si>
  <si>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</si>
  <si>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</si>
  <si>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</si>
  <si>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</si>
  <si>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</si>
  <si>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</si>
  <si>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</si>
  <si>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</si>
  <si>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</si>
  <si>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</si>
  <si>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</si>
  <si>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</si>
  <si>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</si>
  <si>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</si>
  <si>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</si>
  <si>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</si>
  <si>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</si>
  <si>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</si>
  <si>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</si>
  <si>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</si>
  <si>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</si>
  <si>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</si>
  <si>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</si>
  <si>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</si>
  <si>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</si>
  <si>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</si>
  <si>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</si>
  <si>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</si>
  <si>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</si>
  <si>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</si>
  <si>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</si>
  <si>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</si>
  <si>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</si>
  <si>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</si>
  <si>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</si>
  <si>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</si>
  <si>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</si>
  <si>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</si>
  <si>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</si>
  <si>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</si>
  <si>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</si>
  <si>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</si>
  <si>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</si>
  <si>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</si>
  <si>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</si>
  <si>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</si>
  <si>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</si>
  <si>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</si>
  <si>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</si>
  <si>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</si>
  <si>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</si>
  <si>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</si>
  <si>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</si>
  <si>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</si>
  <si>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</si>
  <si>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</si>
  <si>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</si>
  <si>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</si>
  <si>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</si>
  <si>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</si>
  <si>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</si>
  <si>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</si>
  <si>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</si>
  <si>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</si>
  <si>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</si>
  <si>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</si>
  <si>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</si>
  <si>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</si>
  <si>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</si>
  <si>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</si>
  <si>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</si>
  <si>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</si>
  <si>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</si>
  <si>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</si>
  <si>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</si>
  <si>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</si>
  <si>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</si>
  <si>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</si>
  <si>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</si>
  <si>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</si>
  <si>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</si>
  <si>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</si>
  <si>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</si>
  <si>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</si>
  <si>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</si>
  <si>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</si>
  <si>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</si>
  <si>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</si>
  <si>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</si>
  <si>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</si>
  <si>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</si>
  <si>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</si>
  <si>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</si>
  <si>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</si>
  <si>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</si>
  <si>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</si>
  <si>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</si>
  <si>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</si>
  <si>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</si>
  <si>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</si>
  <si>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</si>
  <si>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</si>
  <si>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</si>
  <si>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</si>
  <si>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</si>
  <si>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</si>
  <si>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</si>
  <si>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</si>
  <si>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</si>
  <si>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</si>
  <si>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</si>
  <si>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</si>
  <si>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</si>
  <si>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</si>
  <si>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</si>
  <si>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</si>
  <si>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</si>
  <si>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</si>
  <si>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</si>
  <si>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</si>
  <si>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</si>
  <si>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</si>
  <si>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</si>
  <si>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</si>
  <si>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</si>
  <si>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</si>
  <si>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</si>
  <si>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</si>
  <si>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</si>
  <si>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</si>
  <si>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</si>
  <si>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</si>
  <si>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</si>
  <si>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</si>
  <si>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</si>
  <si>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</si>
  <si>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</si>
  <si>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</si>
  <si>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</si>
  <si>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</si>
  <si>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</si>
  <si>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</si>
  <si>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</si>
  <si>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</si>
  <si>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</si>
  <si>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</si>
  <si>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</si>
  <si>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</si>
  <si>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</si>
  <si>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</si>
  <si>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</si>
  <si>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</si>
  <si>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</si>
  <si>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</si>
  <si>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</si>
  <si>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</si>
  <si>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</si>
  <si>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</si>
  <si>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</si>
  <si>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</si>
  <si>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</si>
  <si>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</si>
  <si>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</si>
  <si>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</si>
  <si>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</si>
  <si>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</si>
  <si>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</si>
  <si>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</si>
  <si>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</si>
  <si>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</si>
  <si>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</si>
  <si>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</si>
  <si>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</si>
  <si>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</si>
  <si>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</si>
  <si>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</si>
  <si>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</si>
  <si>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</si>
  <si>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</si>
  <si>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</si>
  <si>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</si>
  <si>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</si>
  <si>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</si>
  <si>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</si>
  <si>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</si>
  <si>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</si>
  <si>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</si>
  <si>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</si>
  <si>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</si>
  <si>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</si>
  <si>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</si>
  <si>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</si>
  <si>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</si>
  <si>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</si>
  <si>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</si>
  <si>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</si>
  <si>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</si>
  <si>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</si>
  <si>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</si>
  <si>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</si>
  <si>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</si>
  <si>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</si>
  <si>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</si>
  <si>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</si>
  <si>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</si>
  <si>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</si>
  <si>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</si>
  <si>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</si>
  <si>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</si>
  <si>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</si>
  <si>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</si>
  <si>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</si>
  <si>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</si>
  <si>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</si>
  <si>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</si>
  <si>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</si>
  <si>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</si>
  <si>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</si>
  <si>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</si>
  <si>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</si>
  <si>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</si>
  <si>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</si>
  <si>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</si>
  <si>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</si>
  <si>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</si>
  <si>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</si>
  <si>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</si>
  <si>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</si>
  <si>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</si>
  <si>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</si>
  <si>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</si>
  <si>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</si>
  <si>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</si>
  <si>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</si>
  <si>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</si>
  <si>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</si>
  <si>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</si>
  <si>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</si>
  <si>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</si>
  <si>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</si>
  <si>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</si>
  <si>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</si>
  <si>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</si>
  <si>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</si>
  <si>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</si>
  <si>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</si>
  <si>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</si>
  <si>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</si>
  <si>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</si>
  <si>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</si>
  <si>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</si>
  <si>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</si>
  <si>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</si>
  <si>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</si>
  <si>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</si>
  <si>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</si>
  <si>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</si>
  <si>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</si>
  <si>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</si>
  <si>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</si>
  <si>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</si>
  <si>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</si>
  <si>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</si>
  <si>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</si>
  <si>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</si>
  <si>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</si>
  <si>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</si>
  <si>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</si>
  <si>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</si>
  <si>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</si>
  <si>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</si>
  <si>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</si>
  <si>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</si>
  <si>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</si>
  <si>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</si>
  <si>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</si>
  <si>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</si>
  <si>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</si>
  <si>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</si>
  <si>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</si>
  <si>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</si>
  <si>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</si>
  <si>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</si>
  <si>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</si>
  <si>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</si>
  <si>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</si>
  <si>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</si>
  <si>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</si>
  <si>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</si>
  <si>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</si>
  <si>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</si>
  <si>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</si>
  <si>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</si>
  <si>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</si>
  <si>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</si>
  <si>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</si>
  <si>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</si>
  <si>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</si>
  <si>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</si>
  <si>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</si>
  <si>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</si>
  <si>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</si>
  <si>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</si>
  <si>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</si>
  <si>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</si>
  <si>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</si>
  <si>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</si>
  <si>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</si>
  <si>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</si>
  <si>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</si>
  <si>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</si>
  <si>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</si>
  <si>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</si>
  <si>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</si>
  <si>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</si>
  <si>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</si>
  <si>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</si>
  <si>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</si>
  <si>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</si>
  <si>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</si>
  <si>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</si>
  <si>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</si>
  <si>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</si>
  <si>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</si>
  <si>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</si>
  <si>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</si>
  <si>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</si>
  <si>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</si>
  <si>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</si>
  <si>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</si>
  <si>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</si>
  <si>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</si>
  <si>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</si>
  <si>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</si>
  <si>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</si>
  <si>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</si>
  <si>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</si>
  <si>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</si>
  <si>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</si>
  <si>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</si>
  <si>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</si>
  <si>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</si>
  <si>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</si>
  <si>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</si>
  <si>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</si>
  <si>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</si>
  <si>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</si>
  <si>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</si>
  <si>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</si>
  <si>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</si>
  <si>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</si>
  <si>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</si>
  <si>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</si>
  <si>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</si>
  <si>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</si>
  <si>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</si>
  <si>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</si>
  <si>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</si>
  <si>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</si>
  <si>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</si>
  <si>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</si>
  <si>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</si>
  <si>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</si>
  <si>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</si>
  <si>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</si>
  <si>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</si>
  <si>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</si>
  <si>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</si>
  <si>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</si>
  <si>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</si>
  <si>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</si>
  <si>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</si>
  <si>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</si>
  <si>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</si>
  <si>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</si>
  <si>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</si>
  <si>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</si>
  <si>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</si>
  <si>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</si>
  <si>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</si>
  <si>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</si>
  <si>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</si>
  <si>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</si>
  <si>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</si>
  <si>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</si>
  <si>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</si>
  <si>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</si>
  <si>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</si>
  <si>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</si>
  <si>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</si>
  <si>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</si>
  <si>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</si>
  <si>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</si>
  <si>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</si>
  <si>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</si>
  <si>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</si>
  <si>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</si>
  <si>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</si>
  <si>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</si>
  <si>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</si>
  <si>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</si>
  <si>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</si>
  <si>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</si>
  <si>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</si>
  <si>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</si>
  <si>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</si>
  <si>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</si>
  <si>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</si>
  <si>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</si>
  <si>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</si>
  <si>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</si>
  <si>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</si>
  <si>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</si>
  <si>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</si>
  <si>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</si>
  <si>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</si>
  <si>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</si>
  <si>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</si>
  <si>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</si>
  <si>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</si>
  <si>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</si>
  <si>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</si>
  <si>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</si>
  <si>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</si>
  <si>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</si>
  <si>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</si>
  <si>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</si>
  <si>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</si>
  <si>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</si>
  <si>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</si>
  <si>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</si>
  <si>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</si>
  <si>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</si>
  <si>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</si>
  <si>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</si>
  <si>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</si>
  <si>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</si>
  <si>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</si>
  <si>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</si>
  <si>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</si>
  <si>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</si>
  <si>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</si>
  <si>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</si>
  <si>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</si>
  <si>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</si>
  <si>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</si>
  <si>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</si>
  <si>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</si>
  <si>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</si>
  <si>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</si>
  <si>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</si>
  <si>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</si>
  <si>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</si>
  <si>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</si>
  <si>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</si>
  <si>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</si>
  <si>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</si>
  <si>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</si>
  <si>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</si>
  <si>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</si>
  <si>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</si>
  <si>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</si>
  <si>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</si>
  <si>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</si>
  <si>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</si>
  <si>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</si>
  <si>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</si>
  <si>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</si>
  <si>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</si>
  <si>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</si>
  <si>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</si>
  <si>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</si>
  <si>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</si>
  <si>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</si>
  <si>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</si>
  <si>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</si>
  <si>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</si>
  <si>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</si>
  <si>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</si>
  <si>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</si>
  <si>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</si>
  <si>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</si>
  <si>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</si>
  <si>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</si>
  <si>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</si>
  <si>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</si>
  <si>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</si>
  <si>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</si>
  <si>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</si>
  <si>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</si>
  <si>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</si>
  <si>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</si>
  <si>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</si>
  <si>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</si>
  <si>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</si>
  <si>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</si>
  <si>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</si>
  <si>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</si>
  <si>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</si>
  <si>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</si>
  <si>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</si>
  <si>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</si>
  <si>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</si>
  <si>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</si>
  <si>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</si>
  <si>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</si>
  <si>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</si>
  <si>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</si>
  <si>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</si>
  <si>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</si>
  <si>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</si>
  <si>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</si>
  <si>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</si>
  <si>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</si>
  <si>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</si>
  <si>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</si>
  <si>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</si>
  <si>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</si>
  <si>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</si>
  <si>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</si>
  <si>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</si>
  <si>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</si>
  <si>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</si>
  <si>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</si>
  <si>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</si>
  <si>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</si>
  <si>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</si>
  <si>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</si>
  <si>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</si>
  <si>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</si>
  <si>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</si>
  <si>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</si>
  <si>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</si>
  <si>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</si>
  <si>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</si>
  <si>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</si>
  <si>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</si>
  <si>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</si>
  <si>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</si>
  <si>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</si>
  <si>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</si>
  <si>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</si>
  <si>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</si>
  <si>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</si>
  <si>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</si>
  <si>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</si>
  <si>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</si>
  <si>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</si>
  <si>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</si>
  <si>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</si>
  <si>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</si>
  <si>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</si>
  <si>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</si>
  <si>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</si>
  <si>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</si>
  <si>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</si>
  <si>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</si>
  <si>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</si>
  <si>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</si>
  <si>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</si>
  <si>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</si>
  <si>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</si>
  <si>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</si>
  <si>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</si>
  <si>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</si>
  <si>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</si>
  <si>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</si>
  <si>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</si>
  <si>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</si>
  <si>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</si>
  <si>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</si>
  <si>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</si>
  <si>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</si>
  <si>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</si>
  <si>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</si>
  <si>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</si>
  <si>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</si>
  <si>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</si>
  <si>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</si>
  <si>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</si>
  <si>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</si>
  <si>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</si>
  <si>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</si>
  <si>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</si>
  <si>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</si>
  <si>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</si>
  <si>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</si>
  <si>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</si>
  <si>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</si>
  <si>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</si>
  <si>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</si>
  <si>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</si>
  <si>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</si>
  <si>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</si>
  <si>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</si>
  <si>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</si>
  <si>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</si>
  <si>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</si>
  <si>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</si>
  <si>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</si>
  <si>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</si>
  <si>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</si>
  <si>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</si>
  <si>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</si>
  <si>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</si>
  <si>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</si>
  <si>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</si>
  <si>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</si>
  <si>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</si>
  <si>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</si>
  <si>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</si>
  <si>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</si>
  <si>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</si>
  <si>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</si>
  <si>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</si>
  <si>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</si>
  <si>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</si>
  <si>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</si>
  <si>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</si>
  <si>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</si>
  <si>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</si>
  <si>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</si>
  <si>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</si>
  <si>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</si>
  <si>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</si>
  <si>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</si>
  <si>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</si>
  <si>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</si>
  <si>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</si>
  <si>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</si>
  <si>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</si>
  <si>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</si>
  <si>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</si>
  <si>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</si>
  <si>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</si>
  <si>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</si>
  <si>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</si>
  <si>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</si>
  <si>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</si>
  <si>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</si>
  <si>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</si>
  <si>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</si>
  <si>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</si>
  <si>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</si>
  <si>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</si>
  <si>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</si>
  <si>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</si>
  <si>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</si>
  <si>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</si>
  <si>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</si>
  <si>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</si>
  <si>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</si>
  <si>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</si>
  <si>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</si>
  <si>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</si>
  <si>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</si>
  <si>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</si>
  <si>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</si>
  <si>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</si>
  <si>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</si>
  <si>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</si>
  <si>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</si>
  <si>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</si>
  <si>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</si>
  <si>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</si>
  <si>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</si>
  <si>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</si>
  <si>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</si>
  <si>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</si>
  <si>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</si>
  <si>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</si>
  <si>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</si>
  <si>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</si>
  <si>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</si>
  <si>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</si>
  <si>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</si>
  <si>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</si>
  <si>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</si>
  <si>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</si>
  <si>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</si>
  <si>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</si>
  <si>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</si>
  <si>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</si>
  <si>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</si>
  <si>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</si>
  <si>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</si>
  <si>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</si>
  <si>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</si>
  <si>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</si>
  <si>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</si>
  <si>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</si>
  <si>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</si>
  <si>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</si>
  <si>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</si>
  <si>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</si>
  <si>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</si>
  <si>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</si>
  <si>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</si>
  <si>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</si>
  <si>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</si>
  <si>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</si>
  <si>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</si>
  <si>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</si>
  <si>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</si>
  <si>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</si>
  <si>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</si>
  <si>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</si>
  <si>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</si>
  <si>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</si>
  <si>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</si>
  <si>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</si>
  <si>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</si>
  <si>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</si>
  <si>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</si>
  <si>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</si>
  <si>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</si>
  <si>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</si>
  <si>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</si>
  <si>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</si>
  <si>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</si>
  <si>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</si>
  <si>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</si>
  <si>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</si>
  <si>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</si>
  <si>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</si>
  <si>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</si>
  <si>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</si>
  <si>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</si>
  <si>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</si>
  <si>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</si>
  <si>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</si>
  <si>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</si>
  <si>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</si>
  <si>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</si>
  <si>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</si>
  <si>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</si>
  <si>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</si>
  <si>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</si>
  <si>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</si>
  <si>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</si>
  <si>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</si>
  <si>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</si>
  <si>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</si>
  <si>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</si>
  <si>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</si>
  <si>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</si>
  <si>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</si>
  <si>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</si>
  <si>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</si>
  <si>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</si>
  <si>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</si>
  <si>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</si>
  <si>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</si>
  <si>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</si>
  <si>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</si>
  <si>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</si>
  <si>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</si>
  <si>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</si>
  <si>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</si>
  <si>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</si>
  <si>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</si>
  <si>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</si>
  <si>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</si>
  <si>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</si>
  <si>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</si>
  <si>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</si>
  <si>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</si>
  <si>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</si>
  <si>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</si>
  <si>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</si>
  <si>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</si>
  <si>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</si>
  <si>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</si>
  <si>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</si>
  <si>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</si>
  <si>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</si>
  <si>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</si>
  <si>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</si>
  <si>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</si>
  <si>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</si>
  <si>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</si>
  <si>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</si>
  <si>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</si>
  <si>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</si>
  <si>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</si>
  <si>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</si>
  <si>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</si>
  <si>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</si>
  <si>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</si>
  <si>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</si>
  <si>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</si>
  <si>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</si>
  <si>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</si>
  <si>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</si>
  <si>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</si>
  <si>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</si>
  <si>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</si>
  <si>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</si>
  <si>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</si>
  <si>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</si>
  <si>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</si>
  <si>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</si>
  <si>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</si>
  <si>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</si>
  <si>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</si>
  <si>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</si>
  <si>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</si>
  <si>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</si>
  <si>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</si>
  <si>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</si>
  <si>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</si>
  <si>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</si>
  <si>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</si>
  <si>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</si>
  <si>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</si>
  <si>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</si>
  <si>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</si>
  <si>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</si>
  <si>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</si>
  <si>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</si>
  <si>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</si>
  <si>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</si>
  <si>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</si>
  <si>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</si>
  <si>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</si>
  <si>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</si>
  <si>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</si>
  <si>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</si>
  <si>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</si>
  <si>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</si>
  <si>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</si>
  <si>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</si>
  <si>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</si>
  <si>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</si>
  <si>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</si>
  <si>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</si>
  <si>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</si>
  <si>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</si>
  <si>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</si>
  <si>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</si>
  <si>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</si>
  <si>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</si>
  <si>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</si>
  <si>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</si>
  <si>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</si>
  <si>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</si>
  <si>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</si>
  <si>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</si>
  <si>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</si>
  <si>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</si>
  <si>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</si>
  <si>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</si>
  <si>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</si>
  <si>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</si>
  <si>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</si>
  <si>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</si>
  <si>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</si>
  <si>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</si>
  <si>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</si>
  <si>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</si>
  <si>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</si>
  <si>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</si>
  <si>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</si>
  <si>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</si>
  <si>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</si>
  <si>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</si>
  <si>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</si>
  <si>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</si>
  <si>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</si>
  <si>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</si>
  <si>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</si>
  <si>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</si>
  <si>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</si>
  <si>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</si>
  <si>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</si>
  <si>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</si>
  <si>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</si>
  <si>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</si>
  <si>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</si>
  <si>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</si>
  <si>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</si>
  <si>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</si>
  <si>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</si>
  <si>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</si>
  <si>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</si>
  <si>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</si>
  <si>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</si>
  <si>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</si>
  <si>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</si>
  <si>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</si>
  <si>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</si>
  <si>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</si>
  <si>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</si>
  <si>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</si>
  <si>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</si>
  <si>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</si>
  <si>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</si>
  <si>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</si>
  <si>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</si>
  <si>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</si>
  <si>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</si>
  <si>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</si>
  <si>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</si>
  <si>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</si>
  <si>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</si>
  <si>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</si>
  <si>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</si>
  <si>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</si>
  <si>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</si>
  <si>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</si>
  <si>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</si>
  <si>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</si>
  <si>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</si>
  <si>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</si>
  <si>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</si>
  <si>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</si>
  <si>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</si>
  <si>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</si>
  <si>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</si>
  <si>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</si>
  <si>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</si>
  <si>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</si>
  <si>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</si>
  <si>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</si>
  <si>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</si>
  <si>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</si>
  <si>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</si>
  <si>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</si>
  <si>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</si>
  <si>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</si>
  <si>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</si>
  <si>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</si>
  <si>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</si>
  <si>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</si>
  <si>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</si>
  <si>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</si>
  <si>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</si>
  <si>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</si>
  <si>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</si>
  <si>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</si>
  <si>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</si>
  <si>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</si>
  <si>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</si>
  <si>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</si>
  <si>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</si>
  <si>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</si>
  <si>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</si>
  <si>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</si>
  <si>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</si>
  <si>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</si>
  <si>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</si>
  <si>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</si>
  <si>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</si>
  <si>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</si>
  <si>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</si>
  <si>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</si>
  <si>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</si>
  <si>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</si>
  <si>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</si>
  <si>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</si>
  <si>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</si>
  <si>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</si>
  <si>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</si>
  <si>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</si>
  <si>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</si>
  <si>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</si>
  <si>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</si>
  <si>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</si>
  <si>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</si>
  <si>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</si>
  <si>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</si>
  <si>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</si>
  <si>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</si>
  <si>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</si>
  <si>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</si>
  <si>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</si>
  <si>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</si>
  <si>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</si>
  <si>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</si>
  <si>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</si>
  <si>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</si>
  <si>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</si>
  <si>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</si>
  <si>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</si>
  <si>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</si>
  <si>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</si>
  <si>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</si>
  <si>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</si>
  <si>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</si>
  <si>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</si>
  <si>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</si>
  <si>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</si>
  <si>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</si>
  <si>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</si>
  <si>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</si>
  <si>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</si>
  <si>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</si>
  <si>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</si>
  <si>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</si>
  <si>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</si>
  <si>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</si>
  <si>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</si>
  <si>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</si>
  <si>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</si>
  <si>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</si>
  <si>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</si>
  <si>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</si>
  <si>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</si>
  <si>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</si>
  <si>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</si>
  <si>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</si>
  <si>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</si>
  <si>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</si>
  <si>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</si>
  <si>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</si>
  <si>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</si>
  <si>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</si>
  <si>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</si>
  <si>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</si>
  <si>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</si>
  <si>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</si>
  <si>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</si>
  <si>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</si>
  <si>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</si>
  <si>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</si>
  <si>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</si>
  <si>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</si>
  <si>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</si>
  <si>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</si>
  <si>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</si>
  <si>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</si>
  <si>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</si>
  <si>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</si>
  <si>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</si>
  <si>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</si>
  <si>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</si>
  <si>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</si>
  <si>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</si>
  <si>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</si>
  <si>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</si>
  <si>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</si>
  <si>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</si>
  <si>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</si>
  <si>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</si>
  <si>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</si>
  <si>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</si>
  <si>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</si>
  <si>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</si>
  <si>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</si>
  <si>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</si>
  <si>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</si>
  <si>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</si>
  <si>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</si>
  <si>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</si>
  <si>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</si>
  <si>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</si>
  <si>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</si>
  <si>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</si>
  <si>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</si>
  <si>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</si>
  <si>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</si>
  <si>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</si>
  <si>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</si>
  <si>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</si>
  <si>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</si>
  <si>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</si>
  <si>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</si>
  <si>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</si>
  <si>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</si>
  <si>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</si>
  <si>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</si>
  <si>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</si>
  <si>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</si>
  <si>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</si>
  <si>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</si>
  <si>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</si>
  <si>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</si>
  <si>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</si>
  <si>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</si>
  <si>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</si>
  <si>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</si>
  <si>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</si>
  <si>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</si>
  <si>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</si>
  <si>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</si>
  <si>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</si>
  <si>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</si>
  <si>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</si>
  <si>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</si>
  <si>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</si>
  <si>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</si>
  <si>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</si>
  <si>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</si>
  <si>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</si>
  <si>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</si>
  <si>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</si>
  <si>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</si>
  <si>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</si>
  <si>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</si>
  <si>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</si>
  <si>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</si>
  <si>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</si>
  <si>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</si>
  <si>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</si>
  <si>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</si>
  <si>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</si>
  <si>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</si>
  <si>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</si>
  <si>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</si>
  <si>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</si>
  <si>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</si>
  <si>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</si>
  <si>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</si>
  <si>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</si>
  <si>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</si>
  <si>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</si>
  <si>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</si>
  <si>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</si>
  <si>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</si>
  <si>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</si>
  <si>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</si>
  <si>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</si>
  <si>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</si>
  <si>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</si>
  <si>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</si>
  <si>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</si>
  <si>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</si>
  <si>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</si>
  <si>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</si>
  <si>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</si>
  <si>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</si>
  <si>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</si>
  <si>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</si>
  <si>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</si>
  <si>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</si>
  <si>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</si>
  <si>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</si>
  <si>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</si>
  <si>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</si>
  <si>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</si>
  <si>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</si>
  <si>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</si>
  <si>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</si>
  <si>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</si>
  <si>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</si>
  <si>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</si>
  <si>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</si>
  <si>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</si>
  <si>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</si>
  <si>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</si>
  <si>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</si>
  <si>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</si>
  <si>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</si>
  <si>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</si>
  <si>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</si>
  <si>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</si>
  <si>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</si>
  <si>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</si>
  <si>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</si>
  <si>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</si>
  <si>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</si>
  <si>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</si>
  <si>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</si>
  <si>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</si>
  <si>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</si>
  <si>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</si>
  <si>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</si>
  <si>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</si>
  <si>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</si>
  <si>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</si>
  <si>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</si>
  <si>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</si>
  <si>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</si>
  <si>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</si>
  <si>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</si>
  <si>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</si>
  <si>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</si>
  <si>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</si>
  <si>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</si>
  <si>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</si>
  <si>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</si>
  <si>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</si>
  <si>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</si>
  <si>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</si>
  <si>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</si>
  <si>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</si>
  <si>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</si>
  <si>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</si>
  <si>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</si>
  <si>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</si>
  <si>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</si>
  <si>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</si>
  <si>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</si>
  <si>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</si>
  <si>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</si>
  <si>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</si>
  <si>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</si>
  <si>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</si>
  <si>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</si>
  <si>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</si>
  <si>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</si>
  <si>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</si>
  <si>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</si>
  <si>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</si>
  <si>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</si>
  <si>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</si>
  <si>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</si>
  <si>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</si>
  <si>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</si>
  <si>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</si>
  <si>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</si>
  <si>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</si>
  <si>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</si>
  <si>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</si>
  <si>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</si>
  <si>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</si>
  <si>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</si>
  <si>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</si>
  <si>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</si>
  <si>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</si>
  <si>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</si>
  <si>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</si>
  <si>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</si>
  <si>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</si>
  <si>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</si>
  <si>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</si>
  <si>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</si>
  <si>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</si>
  <si>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</si>
  <si>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</si>
  <si>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</si>
  <si>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</si>
  <si>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</si>
  <si>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</si>
  <si>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</si>
  <si>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</si>
  <si>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</si>
  <si>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</si>
  <si>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</si>
  <si>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</si>
  <si>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</si>
  <si>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</si>
  <si>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</si>
  <si>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</si>
  <si>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</si>
  <si>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</si>
  <si>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</si>
  <si>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</si>
  <si>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</si>
  <si>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</si>
  <si>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</si>
  <si>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</si>
  <si>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</si>
  <si>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</si>
  <si>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</si>
  <si>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</si>
  <si>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</si>
  <si>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</si>
  <si>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</si>
  <si>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</si>
  <si>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</si>
  <si>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</si>
  <si>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</si>
  <si>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</si>
  <si>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</si>
  <si>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</si>
  <si>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</si>
  <si>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</si>
  <si>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</si>
  <si>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</si>
  <si>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</si>
  <si>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</si>
  <si>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</si>
  <si>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</si>
  <si>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</si>
  <si>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</si>
  <si>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</si>
  <si>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</si>
  <si>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</si>
  <si>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</si>
  <si>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</si>
  <si>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</si>
  <si>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</si>
  <si>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</si>
  <si>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</si>
  <si>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</si>
  <si>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</si>
  <si>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</si>
  <si>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</si>
  <si>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</si>
  <si>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</si>
  <si>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</si>
  <si>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</si>
  <si>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</si>
  <si>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</si>
  <si>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</si>
  <si>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</si>
  <si>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</si>
  <si>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</si>
  <si>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</si>
  <si>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</si>
  <si>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</si>
  <si>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</si>
  <si>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</si>
  <si>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</si>
  <si>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</si>
  <si>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</si>
  <si>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</si>
  <si>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</si>
  <si>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</si>
  <si>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</si>
  <si>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</si>
  <si>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</si>
  <si>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</si>
  <si>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</si>
  <si>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</si>
  <si>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</si>
  <si>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</si>
  <si>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</si>
  <si>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</si>
  <si>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</si>
  <si>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</si>
  <si>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</si>
  <si>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</si>
  <si>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</si>
  <si>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</si>
  <si>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</si>
  <si>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</si>
  <si>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</si>
  <si>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</si>
  <si>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</si>
  <si>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</si>
  <si>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</si>
  <si>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</si>
  <si>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</si>
  <si>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</si>
  <si>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</si>
  <si>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</si>
  <si>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</si>
  <si>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</si>
  <si>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</si>
  <si>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</si>
  <si>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</si>
  <si>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</si>
  <si>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</si>
  <si>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</si>
  <si>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</si>
  <si>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</si>
  <si>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</si>
  <si>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</si>
  <si>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</si>
  <si>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</si>
  <si>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</si>
  <si>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</si>
  <si>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</si>
  <si>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</si>
  <si>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</si>
  <si>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</si>
  <si>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</si>
  <si>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</si>
  <si>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</si>
  <si>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</si>
  <si>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</si>
  <si>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</si>
  <si>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</si>
  <si>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</si>
  <si>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</si>
  <si>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</si>
  <si>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</si>
  <si>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</si>
  <si>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</si>
  <si>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</si>
  <si>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</si>
  <si>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</si>
  <si>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</si>
  <si>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</si>
  <si>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</si>
  <si>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</si>
  <si>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</si>
  <si>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</si>
  <si>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</si>
  <si>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</si>
  <si>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</si>
  <si>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</si>
  <si>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</si>
  <si>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</si>
  <si>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</si>
  <si>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</si>
  <si>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</si>
  <si>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</si>
  <si>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</si>
  <si>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</si>
  <si>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</si>
  <si>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</si>
  <si>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</si>
  <si>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</si>
  <si>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</si>
  <si>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</si>
  <si>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</si>
  <si>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</si>
  <si>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</si>
  <si>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</si>
  <si>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</si>
  <si>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</si>
  <si>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</si>
  <si>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</si>
  <si>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</si>
  <si>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</si>
  <si>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</si>
  <si>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</si>
  <si>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</si>
  <si>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</si>
  <si>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</si>
  <si>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</si>
  <si>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</si>
  <si>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</si>
  <si>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</si>
  <si>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</si>
  <si>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</si>
  <si>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</si>
  <si>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</si>
  <si>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</si>
  <si>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</si>
  <si>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</si>
  <si>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</si>
  <si>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</si>
  <si>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</si>
  <si>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</si>
  <si>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</si>
  <si>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</si>
  <si>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</si>
  <si>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</si>
  <si>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</si>
  <si>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</si>
  <si>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</si>
  <si>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</si>
  <si>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</si>
  <si>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</si>
  <si>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</si>
  <si>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</si>
  <si>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</si>
  <si>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</si>
  <si>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</si>
  <si>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</si>
  <si>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</si>
  <si>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</si>
  <si>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</si>
  <si>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</si>
  <si>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</si>
  <si>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</si>
  <si>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</si>
  <si>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</si>
  <si>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</si>
  <si>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</si>
  <si>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</si>
  <si>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</si>
  <si>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</si>
  <si>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</si>
  <si>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</si>
  <si>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</si>
  <si>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</si>
  <si>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</si>
  <si>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</si>
  <si>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</si>
  <si>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</si>
  <si>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</si>
  <si>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</si>
  <si>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</si>
  <si>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</si>
  <si>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</si>
  <si>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</si>
  <si>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</si>
  <si>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</si>
  <si>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</si>
  <si>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</si>
  <si>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</si>
  <si>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</si>
  <si>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</si>
  <si>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</si>
  <si>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</si>
  <si>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</si>
  <si>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</si>
  <si>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</si>
  <si>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</si>
  <si>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</si>
  <si>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</si>
  <si>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</si>
  <si>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</si>
  <si>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</si>
  <si>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</si>
  <si>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</si>
  <si>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</si>
  <si>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</si>
  <si>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</si>
  <si>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</si>
  <si>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</si>
  <si>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</si>
  <si>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</si>
  <si>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</si>
  <si>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</si>
  <si>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</si>
  <si>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</si>
  <si>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</si>
  <si>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</si>
  <si>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</si>
  <si>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</si>
  <si>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</si>
  <si>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</si>
  <si>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</si>
  <si>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</si>
  <si>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</si>
  <si>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</si>
  <si>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</si>
  <si>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</si>
  <si>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</si>
  <si>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</si>
  <si>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</si>
  <si>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</si>
  <si>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</si>
  <si>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</si>
  <si>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</si>
  <si>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</si>
  <si>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</si>
  <si>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</si>
  <si>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</si>
  <si>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</si>
  <si>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</si>
  <si>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</si>
  <si>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</si>
  <si>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</si>
  <si>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</si>
  <si>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</si>
  <si>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</si>
  <si>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</si>
  <si>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</si>
  <si>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</si>
  <si>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</si>
  <si>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</si>
  <si>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</si>
  <si>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</si>
  <si>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</si>
  <si>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</si>
  <si>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</si>
  <si>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</si>
  <si>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</si>
  <si>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</si>
  <si>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</si>
  <si>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</si>
  <si>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</si>
  <si>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</si>
  <si>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</si>
  <si>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</si>
  <si>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</si>
  <si>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</si>
  <si>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</si>
  <si>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</si>
  <si>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</si>
  <si>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</si>
  <si>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</si>
  <si>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</si>
  <si>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</si>
  <si>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</si>
  <si>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</si>
  <si>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</si>
  <si>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</si>
  <si>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</si>
  <si>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</si>
  <si>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</si>
  <si>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</si>
  <si>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</si>
  <si>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</si>
  <si>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</si>
  <si>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</si>
  <si>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</si>
  <si>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</si>
  <si>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</si>
  <si>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</si>
  <si>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</si>
  <si>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</si>
  <si>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</si>
  <si>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</si>
  <si>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</si>
  <si>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</si>
  <si>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</si>
  <si>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</si>
  <si>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</si>
  <si>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</si>
  <si>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</si>
  <si>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</si>
  <si>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</si>
  <si>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</si>
  <si>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</si>
  <si>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</si>
  <si>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</si>
  <si>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</si>
  <si>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</si>
  <si>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</si>
  <si>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</si>
  <si>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</si>
  <si>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</si>
  <si>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</si>
  <si>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</si>
  <si>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</si>
  <si>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</si>
  <si>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</si>
  <si>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</si>
  <si>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</si>
  <si>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</si>
  <si>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</si>
  <si>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</si>
  <si>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</si>
  <si>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</si>
  <si>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</si>
  <si>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</si>
  <si>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</si>
  <si>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</si>
  <si>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</si>
  <si>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</si>
  <si>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</si>
  <si>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</si>
  <si>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</si>
  <si>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</si>
  <si>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</si>
  <si>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</si>
  <si>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</si>
  <si>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</si>
  <si>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</si>
  <si>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</si>
  <si>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</si>
  <si>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</si>
  <si>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</si>
  <si>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</si>
  <si>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</si>
  <si>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</si>
  <si>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</si>
  <si>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</si>
  <si>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</si>
  <si>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</si>
  <si>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</si>
  <si>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</si>
  <si>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</si>
  <si>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</si>
  <si>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</si>
  <si>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</si>
  <si>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</si>
  <si>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</si>
  <si>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</si>
  <si>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</si>
  <si>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</si>
  <si>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</si>
  <si>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</si>
  <si>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</si>
  <si>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</si>
  <si>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</si>
  <si>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</si>
  <si>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</si>
  <si>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</si>
  <si>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</si>
  <si>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</si>
  <si>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</si>
  <si>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</si>
  <si>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</si>
  <si>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</si>
  <si>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</si>
  <si>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</si>
  <si>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</si>
  <si>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</si>
  <si>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</si>
  <si>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</si>
  <si>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</si>
  <si>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</si>
  <si>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</si>
  <si>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</si>
  <si>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</si>
  <si>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</si>
  <si>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</si>
  <si>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</si>
  <si>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</si>
  <si>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</si>
  <si>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</si>
  <si>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</si>
  <si>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</si>
  <si>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</si>
  <si>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</si>
  <si>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</si>
  <si>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</si>
  <si>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</si>
  <si>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</si>
  <si>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</si>
  <si>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</si>
  <si>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</si>
  <si>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</si>
  <si>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</si>
  <si>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</si>
  <si>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</si>
  <si>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</si>
  <si>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</si>
  <si>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</si>
  <si>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</si>
  <si>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</si>
  <si>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</si>
  <si>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</si>
  <si>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</si>
  <si>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</si>
  <si>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</si>
  <si>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</si>
  <si>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</si>
  <si>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</si>
  <si>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</si>
  <si>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</si>
  <si>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</si>
  <si>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</si>
  <si>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</si>
  <si>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</si>
  <si>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</si>
  <si>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</si>
  <si>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</si>
  <si>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</si>
  <si>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</si>
  <si>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</si>
  <si>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</si>
  <si>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</si>
  <si>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</si>
  <si>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</si>
  <si>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</si>
  <si>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</si>
  <si>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</si>
  <si>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</si>
  <si>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</si>
  <si>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</si>
  <si>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</si>
  <si>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</si>
  <si>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</si>
  <si>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</si>
  <si>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</si>
  <si>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</si>
  <si>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</si>
  <si>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</si>
  <si>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</si>
  <si>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</si>
  <si>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</si>
  <si>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</si>
  <si>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</si>
  <si>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</si>
  <si>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</si>
  <si>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</si>
  <si>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</si>
  <si>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</si>
  <si>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</si>
  <si>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</si>
  <si>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</si>
  <si>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</si>
  <si>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</si>
  <si>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</si>
  <si>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</si>
  <si>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</si>
  <si>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</si>
  <si>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</si>
  <si>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</si>
  <si>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</si>
  <si>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</si>
  <si>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</si>
  <si>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</si>
  <si>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</si>
  <si>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</si>
  <si>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</si>
  <si>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</si>
  <si>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</si>
  <si>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</si>
  <si>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</si>
  <si>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</si>
  <si>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</si>
  <si>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</si>
  <si>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</si>
  <si>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</si>
  <si>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</si>
  <si>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</si>
  <si>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</si>
  <si>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</si>
  <si>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</si>
  <si>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</si>
  <si>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</si>
  <si>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</si>
  <si>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</si>
  <si>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</si>
  <si>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</si>
  <si>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</si>
  <si>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</si>
  <si>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</si>
  <si>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</si>
  <si>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</si>
  <si>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</si>
  <si>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</si>
  <si>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</si>
  <si>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</si>
  <si>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</si>
  <si>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</si>
  <si>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</si>
  <si>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</si>
  <si>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</si>
  <si>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</si>
  <si>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</si>
  <si>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</si>
  <si>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</si>
  <si>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</si>
  <si>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</si>
  <si>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</si>
  <si>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</si>
  <si>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</si>
  <si>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</si>
  <si>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</si>
  <si>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</si>
  <si>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</si>
  <si>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</si>
  <si>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</si>
  <si>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</si>
  <si>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</si>
  <si>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</si>
  <si>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</si>
  <si>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</si>
  <si>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</si>
  <si>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</si>
  <si>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</si>
  <si>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</si>
  <si>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</si>
  <si>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</si>
  <si>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</si>
  <si>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</si>
  <si>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</si>
  <si>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</si>
  <si>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</si>
  <si>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</si>
  <si>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</si>
  <si>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</si>
  <si>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</si>
  <si>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</si>
  <si>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</si>
  <si>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</si>
  <si>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</si>
  <si>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</si>
  <si>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</si>
  <si>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</si>
  <si>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</si>
  <si>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</si>
  <si>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</si>
  <si>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</si>
  <si>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</si>
  <si>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</si>
  <si>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</si>
  <si>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</si>
  <si>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</si>
  <si>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</si>
  <si>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</si>
  <si>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</si>
  <si>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</si>
  <si>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</si>
  <si>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</si>
  <si>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</si>
  <si>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</si>
  <si>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</si>
  <si>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</si>
  <si>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</si>
  <si>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</si>
  <si>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</si>
  <si>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</si>
  <si>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</si>
  <si>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</si>
  <si>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</si>
  <si>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</si>
  <si>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</si>
  <si>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</si>
  <si>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</si>
  <si>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</si>
  <si>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</si>
  <si>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</si>
  <si>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</si>
  <si>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</si>
  <si>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</si>
  <si>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</si>
  <si>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</si>
  <si>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</si>
  <si>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</si>
  <si>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</si>
  <si>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</si>
  <si>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</si>
  <si>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</si>
  <si>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</si>
  <si>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</si>
  <si>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</si>
  <si>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</si>
  <si>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</si>
  <si>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</si>
  <si>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</si>
  <si>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</si>
  <si>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</si>
  <si>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</si>
  <si>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</si>
  <si>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</si>
  <si>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</si>
  <si>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</si>
  <si>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</si>
  <si>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</si>
  <si>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</si>
  <si>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</si>
  <si>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</si>
  <si>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</si>
  <si>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</si>
  <si>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</si>
  <si>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</si>
  <si>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</si>
  <si>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</si>
  <si>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</si>
  <si>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</si>
  <si>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</si>
  <si>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</si>
  <si>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</si>
  <si>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</si>
  <si>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</si>
  <si>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</si>
  <si>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</si>
  <si>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</si>
  <si>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</si>
  <si>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</si>
  <si>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</si>
  <si>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</si>
  <si>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</si>
  <si>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</si>
  <si>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</si>
  <si>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</si>
  <si>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</si>
  <si>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</si>
  <si>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</si>
  <si>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</si>
  <si>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</si>
  <si>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</si>
  <si>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</si>
  <si>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</si>
  <si>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</si>
  <si>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</si>
  <si>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</si>
  <si>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</si>
  <si>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</si>
  <si>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</si>
  <si>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</si>
  <si>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</si>
  <si>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</si>
  <si>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</si>
  <si>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</si>
  <si>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</si>
  <si>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</si>
  <si>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</si>
  <si>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</si>
  <si>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</si>
  <si>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</si>
  <si>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</si>
  <si>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</si>
  <si>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</si>
  <si>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</si>
  <si>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</si>
  <si>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</si>
  <si>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</si>
  <si>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</si>
  <si>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</si>
  <si>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</si>
  <si>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</si>
  <si>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</si>
  <si>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</si>
  <si>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</si>
  <si>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</si>
  <si>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</si>
  <si>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</si>
  <si>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</si>
  <si>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</si>
  <si>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</si>
  <si>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</si>
  <si>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</si>
  <si>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</si>
  <si>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</si>
  <si>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</si>
  <si>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</si>
  <si>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</si>
  <si>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</si>
  <si>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</si>
  <si>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</si>
  <si>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</si>
  <si>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</si>
  <si>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</si>
  <si>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</si>
  <si>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</si>
  <si>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</si>
  <si>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</si>
  <si>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</si>
  <si>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</si>
  <si>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</si>
  <si>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</si>
  <si>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</si>
  <si>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</si>
  <si>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</si>
  <si>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</si>
  <si>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</si>
  <si>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</si>
  <si>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</si>
  <si>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</si>
  <si>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</si>
  <si>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</si>
  <si>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</si>
  <si>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</si>
  <si>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</si>
  <si>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</si>
  <si>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</si>
  <si>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</si>
  <si>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</si>
  <si>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</si>
  <si>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</si>
  <si>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</si>
  <si>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</si>
  <si>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</si>
  <si>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</si>
  <si>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</si>
  <si>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</si>
  <si>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</si>
  <si>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</si>
  <si>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</si>
  <si>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</si>
  <si>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</si>
  <si>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</si>
  <si>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</si>
  <si>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</si>
  <si>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</si>
  <si>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</si>
  <si>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</si>
  <si>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</si>
  <si>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</si>
  <si>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</si>
  <si>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</si>
  <si>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</si>
  <si>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</si>
  <si>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</si>
  <si>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</si>
  <si>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</si>
  <si>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</si>
  <si>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</si>
  <si>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</si>
  <si>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</si>
  <si>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</si>
  <si>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</si>
  <si>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</si>
  <si>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</si>
  <si>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</si>
  <si>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</si>
  <si>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</si>
  <si>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</si>
  <si>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</si>
  <si>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</si>
  <si>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</si>
  <si>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</si>
  <si>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</si>
  <si>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</si>
  <si>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</si>
  <si>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</si>
  <si>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</si>
  <si>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</si>
  <si>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</si>
  <si>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</si>
  <si>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</si>
  <si>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</si>
  <si>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</si>
  <si>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</si>
  <si>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</si>
  <si>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</si>
  <si>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</si>
  <si>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</si>
  <si>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</si>
  <si>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</si>
  <si>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</si>
  <si>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</si>
  <si>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</si>
  <si>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</si>
  <si>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</si>
  <si>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</si>
  <si>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</si>
  <si>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</si>
  <si>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</si>
  <si>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</si>
  <si>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</si>
  <si>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</si>
  <si>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</si>
  <si>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</si>
  <si>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</si>
  <si>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</si>
  <si>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</si>
  <si>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</si>
  <si>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</si>
  <si>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</si>
  <si>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</si>
  <si>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</si>
  <si>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</si>
  <si>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</si>
  <si>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</si>
  <si>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</si>
  <si>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</si>
  <si>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</si>
  <si>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</si>
  <si>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</si>
  <si>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</si>
  <si>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</si>
  <si>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</si>
  <si>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</si>
  <si>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</si>
  <si>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</si>
  <si>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</si>
  <si>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</si>
  <si>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</si>
  <si>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</si>
  <si>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</si>
  <si>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</si>
  <si>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</si>
  <si>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</si>
  <si>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</si>
  <si>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</si>
  <si>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</si>
  <si>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</si>
  <si>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</si>
  <si>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</si>
  <si>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</si>
  <si>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</si>
  <si>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</si>
  <si>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</si>
  <si>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</si>
  <si>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</si>
  <si>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</si>
  <si>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</si>
  <si>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</si>
  <si>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</si>
  <si>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</si>
  <si>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</si>
  <si>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</si>
  <si>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</si>
  <si>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</si>
  <si>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</si>
  <si>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</si>
  <si>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</si>
  <si>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</si>
  <si>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</si>
  <si>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</si>
  <si>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</si>
  <si>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</si>
  <si>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</si>
  <si>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</si>
  <si>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</si>
  <si>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</si>
  <si>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</si>
  <si>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</si>
  <si>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</si>
  <si>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</si>
  <si>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</si>
  <si>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</si>
  <si>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</si>
  <si>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</si>
  <si>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</si>
  <si>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</si>
  <si>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</si>
  <si>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</si>
  <si>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</si>
  <si>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</si>
  <si>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</si>
  <si>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</si>
  <si>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</si>
  <si>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</si>
  <si>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</si>
  <si>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</si>
  <si>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</si>
  <si>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</si>
  <si>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</si>
  <si>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</si>
  <si>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</si>
  <si>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</si>
  <si>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</si>
  <si>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</si>
  <si>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</si>
  <si>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</si>
  <si>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</si>
  <si>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</si>
  <si>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</si>
  <si>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</si>
  <si>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</si>
  <si>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</si>
  <si>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</si>
  <si>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</si>
  <si>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</si>
  <si>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</si>
  <si>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</si>
  <si>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</si>
  <si>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</si>
  <si>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</si>
  <si>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</si>
  <si>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</si>
  <si>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</si>
  <si>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</si>
  <si>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</si>
  <si>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</si>
  <si>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</si>
  <si>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</si>
  <si>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</si>
  <si>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</si>
  <si>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</si>
  <si>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</si>
  <si>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</si>
  <si>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</si>
  <si>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</si>
  <si>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</si>
  <si>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</si>
  <si>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</si>
  <si>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</si>
  <si>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</si>
  <si>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</si>
  <si>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</si>
  <si>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</si>
  <si>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</si>
  <si>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</si>
  <si>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</si>
  <si>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</si>
  <si>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</si>
  <si>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</si>
  <si>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</si>
  <si>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</si>
  <si>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</si>
  <si>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</si>
  <si>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</si>
  <si>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</si>
  <si>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</si>
  <si>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</si>
  <si>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</si>
  <si>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</si>
  <si>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</si>
  <si>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</si>
  <si>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</si>
  <si>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</si>
  <si>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</si>
  <si>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</si>
  <si>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</si>
  <si>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</si>
  <si>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</si>
  <si>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</si>
  <si>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</si>
  <si>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</si>
  <si>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</si>
  <si>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</si>
  <si>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</si>
  <si>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</si>
  <si>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</si>
  <si>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</si>
  <si>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</si>
  <si>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</si>
  <si>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</si>
  <si>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</si>
  <si>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</si>
  <si>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</si>
  <si>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</si>
  <si>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</si>
  <si>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</si>
  <si>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</si>
  <si>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</si>
  <si>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</si>
  <si>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</si>
  <si>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</si>
  <si>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</si>
  <si>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</si>
  <si>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</si>
  <si>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</si>
  <si>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</si>
  <si>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</si>
  <si>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</si>
  <si>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</si>
  <si>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</si>
  <si>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</si>
  <si>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</si>
  <si>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</si>
  <si>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</si>
  <si>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</si>
  <si>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</si>
  <si>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</si>
  <si>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</si>
  <si>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</si>
  <si>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</si>
  <si>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</si>
  <si>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</si>
  <si>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</si>
  <si>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</si>
  <si>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</si>
  <si>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</si>
  <si>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</si>
  <si>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</si>
  <si>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</si>
  <si>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</si>
  <si>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</si>
  <si>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</si>
  <si>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</si>
  <si>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</si>
  <si>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</si>
  <si>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</si>
  <si>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</si>
  <si>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</si>
  <si>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</si>
  <si>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</si>
  <si>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</si>
  <si>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</si>
  <si>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</si>
  <si>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</si>
  <si>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</si>
  <si>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</si>
  <si>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</si>
  <si>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</si>
  <si>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</si>
  <si>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</si>
  <si>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</si>
  <si>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</si>
  <si>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</si>
  <si>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</si>
  <si>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</si>
  <si>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</si>
  <si>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</si>
  <si>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</si>
  <si>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</si>
  <si>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</si>
  <si>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</si>
  <si>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</si>
  <si>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</si>
  <si>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</si>
  <si>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</si>
  <si>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</si>
  <si>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</si>
  <si>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</si>
  <si>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</si>
  <si>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</si>
  <si>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</si>
  <si>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</si>
  <si>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</si>
  <si>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</si>
  <si>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</si>
  <si>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</si>
  <si>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</si>
  <si>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</si>
  <si>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</si>
  <si>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</si>
  <si>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</si>
  <si>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</si>
  <si>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</si>
  <si>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</si>
  <si>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</si>
  <si>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</si>
  <si>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</si>
  <si>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</si>
  <si>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</si>
  <si>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</si>
  <si>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</si>
  <si>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</si>
  <si>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</si>
  <si>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</si>
  <si>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</si>
  <si>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</si>
  <si>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</si>
  <si>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</si>
  <si>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</si>
  <si>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</si>
  <si>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</si>
  <si>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</si>
  <si>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</si>
  <si>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</si>
  <si>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</si>
  <si>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</si>
  <si>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</si>
  <si>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</si>
  <si>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</si>
  <si>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</si>
  <si>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</si>
  <si>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</si>
  <si>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</si>
  <si>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</si>
  <si>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</si>
  <si>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</si>
  <si>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</si>
  <si>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</si>
  <si>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</si>
  <si>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</si>
  <si>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</si>
  <si>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</si>
  <si>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</si>
  <si>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</si>
  <si>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</si>
  <si>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</si>
  <si>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</si>
  <si>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</si>
  <si>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</si>
  <si>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</si>
  <si>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</si>
  <si>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</si>
  <si>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</si>
  <si>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</si>
  <si>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</si>
  <si>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</si>
  <si>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</si>
  <si>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</si>
  <si>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</si>
  <si>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</si>
  <si>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</si>
  <si>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</si>
  <si>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</si>
  <si>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</si>
  <si>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</si>
  <si>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</si>
  <si>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</si>
  <si>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</si>
  <si>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</si>
  <si>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</si>
  <si>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</si>
  <si>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</si>
  <si>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</si>
  <si>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</si>
  <si>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</si>
  <si>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</si>
  <si>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</si>
  <si>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</si>
  <si>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</si>
  <si>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</si>
  <si>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</si>
  <si>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</si>
  <si>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</si>
  <si>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</si>
  <si>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</si>
  <si>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</si>
  <si>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</si>
  <si>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</si>
  <si>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</si>
  <si>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</si>
  <si>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</si>
  <si>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</si>
  <si>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</si>
  <si>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</si>
  <si>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</si>
  <si>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</si>
  <si>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</si>
  <si>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</si>
  <si>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</si>
  <si>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</si>
  <si>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</si>
  <si>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</si>
  <si>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</si>
  <si>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</si>
  <si>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</si>
  <si>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</si>
  <si>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</si>
  <si>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</si>
  <si>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</si>
  <si>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</si>
  <si>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</si>
  <si>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</si>
  <si>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</si>
  <si>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</si>
  <si>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</si>
  <si>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</si>
  <si>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</si>
  <si>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</si>
  <si>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</si>
  <si>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</si>
  <si>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</si>
  <si>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</si>
  <si>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</si>
  <si>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</si>
  <si>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</si>
  <si>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</si>
  <si>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</si>
  <si>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</si>
  <si>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</si>
  <si>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</si>
  <si>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</si>
  <si>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</si>
  <si>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</si>
  <si>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</si>
  <si>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</si>
  <si>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</si>
  <si>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</si>
  <si>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</si>
  <si>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</si>
  <si>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</si>
  <si>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</si>
  <si>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</si>
  <si>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</si>
  <si>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</si>
  <si>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</si>
  <si>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</si>
  <si>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</si>
  <si>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</si>
  <si>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</si>
  <si>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</si>
  <si>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</si>
  <si>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</si>
  <si>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</si>
  <si>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</si>
  <si>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</si>
  <si>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</si>
  <si>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</si>
  <si>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</si>
  <si>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</si>
  <si>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</si>
  <si>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</si>
  <si>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</si>
  <si>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</si>
  <si>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</si>
  <si>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</si>
  <si>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</si>
  <si>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</si>
  <si>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</si>
  <si>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</si>
  <si>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</si>
  <si>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</si>
  <si>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</si>
  <si>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</si>
  <si>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</si>
  <si>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</si>
  <si>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</si>
  <si>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</si>
  <si>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</si>
  <si>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</si>
  <si>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</si>
  <si>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</si>
  <si>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</si>
  <si>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</si>
  <si>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</si>
  <si>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</si>
  <si>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</si>
  <si>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</si>
  <si>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</si>
  <si>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</si>
  <si>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</si>
  <si>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</si>
  <si>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</si>
  <si>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</si>
  <si>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</si>
  <si>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</si>
  <si>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</si>
  <si>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</si>
  <si>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</si>
  <si>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</si>
  <si>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</si>
  <si>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</si>
  <si>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</si>
  <si>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</si>
  <si>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</si>
  <si>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</si>
  <si>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</si>
  <si>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</si>
  <si>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</si>
  <si>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</si>
  <si>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</si>
  <si>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</si>
  <si>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</si>
  <si>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</si>
  <si>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</si>
  <si>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</si>
  <si>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</si>
  <si>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</si>
  <si>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</si>
  <si>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</si>
  <si>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</si>
  <si>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</si>
  <si>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</si>
  <si>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</si>
  <si>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</si>
  <si>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</si>
  <si>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</si>
  <si>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</si>
  <si>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</si>
  <si>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</si>
  <si>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</si>
  <si>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</si>
  <si>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</si>
  <si>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</si>
  <si>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</si>
  <si>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</si>
  <si>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</si>
  <si>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</si>
  <si>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</si>
  <si>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</si>
  <si>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</si>
  <si>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</si>
  <si>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</si>
  <si>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</si>
  <si>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</si>
  <si>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</si>
  <si>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</si>
  <si>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</si>
  <si>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</si>
  <si>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</si>
  <si>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</si>
  <si>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</si>
  <si>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</si>
  <si>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</si>
  <si>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</si>
  <si>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</si>
  <si>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</si>
  <si>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</si>
  <si>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</si>
  <si>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</si>
  <si>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</si>
  <si>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</si>
  <si>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</si>
  <si>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</si>
  <si>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</si>
  <si>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</si>
  <si>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</si>
  <si>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</si>
  <si>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</si>
  <si>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</si>
  <si>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</si>
  <si>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</si>
  <si>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</si>
  <si>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</si>
  <si>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</si>
  <si>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</si>
  <si>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</si>
  <si>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</si>
  <si>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</si>
  <si>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</si>
  <si>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</si>
  <si>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</si>
  <si>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</si>
  <si>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</si>
  <si>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</si>
  <si>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</si>
  <si>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</si>
  <si>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</si>
  <si>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</si>
  <si>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</si>
  <si>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</si>
  <si>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</si>
  <si>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</si>
  <si>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</si>
  <si>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</si>
  <si>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</si>
  <si>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</si>
  <si>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</si>
  <si>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</si>
  <si>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</si>
  <si>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</si>
  <si>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</si>
  <si>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</si>
  <si>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</si>
  <si>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</si>
  <si>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</si>
  <si>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</si>
  <si>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</si>
  <si>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</si>
  <si>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</si>
  <si>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</si>
  <si>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</si>
  <si>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</si>
  <si>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</si>
  <si>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</si>
  <si>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</si>
  <si>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</si>
  <si>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</si>
  <si>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</si>
  <si>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</si>
  <si>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</si>
  <si>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</si>
  <si>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</si>
  <si>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</si>
  <si>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</si>
  <si>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</si>
  <si>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</si>
  <si>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</si>
  <si>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</si>
  <si>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</si>
  <si>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</si>
  <si>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</si>
  <si>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</si>
  <si>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</si>
  <si>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</si>
  <si>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</si>
  <si>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</si>
  <si>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</si>
  <si>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</si>
  <si>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</si>
  <si>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</si>
  <si>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</si>
  <si>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</si>
  <si>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</si>
  <si>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</si>
  <si>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</si>
  <si>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</si>
  <si>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</si>
  <si>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</si>
  <si>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</si>
  <si>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</si>
  <si>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</si>
  <si>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</si>
  <si>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</si>
  <si>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</si>
  <si>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</si>
  <si>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</si>
  <si>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</si>
  <si>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</si>
  <si>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</si>
  <si>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</si>
  <si>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</si>
  <si>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</si>
  <si>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</si>
  <si>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</si>
  <si>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</si>
  <si>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</si>
  <si>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</si>
  <si>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</si>
  <si>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</si>
  <si>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</si>
  <si>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</si>
  <si>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</si>
  <si>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</si>
  <si>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</si>
  <si>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</si>
  <si>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</si>
  <si>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</si>
  <si>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</si>
  <si>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</si>
  <si>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</si>
  <si>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</si>
  <si>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</si>
  <si>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</si>
  <si>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</si>
  <si>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</si>
  <si>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</si>
  <si>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</si>
  <si>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</si>
  <si>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</si>
  <si>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</si>
  <si>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</si>
  <si>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</si>
  <si>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</si>
  <si>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</si>
  <si>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</si>
  <si>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</si>
  <si>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</si>
  <si>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</si>
  <si>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</si>
  <si>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</si>
  <si>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</si>
  <si>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</si>
  <si>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</si>
  <si>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</si>
  <si>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</si>
  <si>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</si>
  <si>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</si>
  <si>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</si>
  <si>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</si>
  <si>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</si>
  <si>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</si>
  <si>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</si>
  <si>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</si>
  <si>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</si>
  <si>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</si>
  <si>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</si>
  <si>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</si>
  <si>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</si>
  <si>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</si>
  <si>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</si>
  <si>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</si>
  <si>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</si>
  <si>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</si>
  <si>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</si>
  <si>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</si>
  <si>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</si>
  <si>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</si>
  <si>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</si>
  <si>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</si>
  <si>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</si>
  <si>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</si>
  <si>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</si>
  <si>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</si>
  <si>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</si>
  <si>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</si>
  <si>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</si>
  <si>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</si>
  <si>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</si>
  <si>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</si>
  <si>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</si>
  <si>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</si>
  <si>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</si>
  <si>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</si>
  <si>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</si>
  <si>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</si>
  <si>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</si>
  <si>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</si>
  <si>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</si>
  <si>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</si>
  <si>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</si>
  <si>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</si>
  <si>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</si>
  <si>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</si>
  <si>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</si>
  <si>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</si>
  <si>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</si>
  <si>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</si>
  <si>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</si>
  <si>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</si>
  <si>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</si>
  <si>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</si>
  <si>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</si>
  <si>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</si>
  <si>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</si>
  <si>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</si>
  <si>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</si>
  <si>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</si>
  <si>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</si>
  <si>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</si>
  <si>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</si>
  <si>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</si>
  <si>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</si>
  <si>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</si>
  <si>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</si>
  <si>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</si>
  <si>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</si>
  <si>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</si>
  <si>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</si>
  <si>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</si>
  <si>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</si>
  <si>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</si>
  <si>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</si>
  <si>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</si>
  <si>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</si>
  <si>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</si>
  <si>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</si>
  <si>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</si>
  <si>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</si>
  <si>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</si>
  <si>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</si>
  <si>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</si>
  <si>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</si>
  <si>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</si>
  <si>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</si>
  <si>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</si>
  <si>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</si>
  <si>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</si>
  <si>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</si>
  <si>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</si>
  <si>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</si>
  <si>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</si>
  <si>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</si>
  <si>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</si>
  <si>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</si>
  <si>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</si>
  <si>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</si>
  <si>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</si>
  <si>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</si>
  <si>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</si>
  <si>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</si>
  <si>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</si>
  <si>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</si>
  <si>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</si>
  <si>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</si>
  <si>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</si>
  <si>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</si>
  <si>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</si>
  <si>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</si>
  <si>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</si>
  <si>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</si>
  <si>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</si>
  <si>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</si>
  <si>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</si>
  <si>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</si>
  <si>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</si>
  <si>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</si>
  <si>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</si>
  <si>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</si>
  <si>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</si>
  <si>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</si>
  <si>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</si>
  <si>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</si>
  <si>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</si>
  <si>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</si>
  <si>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</si>
  <si>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</si>
  <si>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</si>
  <si>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</si>
  <si>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</si>
  <si>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</si>
  <si>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</si>
  <si>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</si>
  <si>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</si>
  <si>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</si>
  <si>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</si>
  <si>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</si>
  <si>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</si>
  <si>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</si>
  <si>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</si>
  <si>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</si>
  <si>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</si>
  <si>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</si>
  <si>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</si>
  <si>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</si>
  <si>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</si>
  <si>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</si>
  <si>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</si>
  <si>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</si>
  <si>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</si>
  <si>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</si>
  <si>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</si>
  <si>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</si>
  <si>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</si>
  <si>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</si>
  <si>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</si>
  <si>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</si>
  <si>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</si>
  <si>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</si>
  <si>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</si>
  <si>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</si>
  <si>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</si>
  <si>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</si>
  <si>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</si>
  <si>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</si>
  <si>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</si>
  <si>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</si>
  <si>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</si>
  <si>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</si>
  <si>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</si>
  <si>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</si>
  <si>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</si>
  <si>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</si>
  <si>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</si>
  <si>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</si>
  <si>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</si>
  <si>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</si>
  <si>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</si>
  <si>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</si>
  <si>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</si>
  <si>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</si>
  <si>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</si>
  <si>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</si>
  <si>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</si>
  <si>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</si>
  <si>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</si>
  <si>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</si>
  <si>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</si>
  <si>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</si>
  <si>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</si>
  <si>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</si>
  <si>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</si>
  <si>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</si>
  <si>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</si>
  <si>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</si>
  <si>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</si>
  <si>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</si>
  <si>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</si>
  <si>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</si>
  <si>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</si>
  <si>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</si>
  <si>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</si>
  <si>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</si>
  <si>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</si>
  <si>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</si>
  <si>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</si>
  <si>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</si>
  <si>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</si>
  <si>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</si>
  <si>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</si>
  <si>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</si>
  <si>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</si>
  <si>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</si>
  <si>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</si>
  <si>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</si>
  <si>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</si>
  <si>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</si>
  <si>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</si>
  <si>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</si>
  <si>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</si>
  <si>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</si>
  <si>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</si>
  <si>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</si>
  <si>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</si>
  <si>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</si>
  <si>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</si>
  <si>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</si>
  <si>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</si>
  <si>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</si>
  <si>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</si>
  <si>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</si>
  <si>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</si>
  <si>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</si>
  <si>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</si>
  <si>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</si>
  <si>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</si>
  <si>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</si>
  <si>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</si>
  <si>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</si>
  <si>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</si>
  <si>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</si>
  <si>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</si>
  <si>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</si>
  <si>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</si>
  <si>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</si>
  <si>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</si>
  <si>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</si>
  <si>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</si>
  <si>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</si>
  <si>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</si>
  <si>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</si>
  <si>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</si>
  <si>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</si>
  <si>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</si>
  <si>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</si>
  <si>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</si>
  <si>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</si>
  <si>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</si>
  <si>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</si>
  <si>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</si>
  <si>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</si>
  <si>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</si>
  <si>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</si>
  <si>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</si>
  <si>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</si>
  <si>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</si>
  <si>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</si>
  <si>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</si>
  <si>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</si>
  <si>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</si>
  <si>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</si>
  <si>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</si>
  <si>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</si>
  <si>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</si>
  <si>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</si>
  <si>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</si>
  <si>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</si>
  <si>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</si>
  <si>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</si>
  <si>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</si>
  <si>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</si>
  <si>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</si>
  <si>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</si>
  <si>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</si>
  <si>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</si>
  <si>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</si>
  <si>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</si>
  <si>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</si>
  <si>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</si>
  <si>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</si>
  <si>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</si>
  <si>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</si>
  <si>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</si>
  <si>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</si>
  <si>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</si>
  <si>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</si>
  <si>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</si>
  <si>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</si>
  <si>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</si>
  <si>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</si>
  <si>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</si>
  <si>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</si>
  <si>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</si>
  <si>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</si>
  <si>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</si>
  <si>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</si>
  <si>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</si>
  <si>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</si>
  <si>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</si>
  <si>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</si>
  <si>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</si>
  <si>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</si>
  <si>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</si>
  <si>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</si>
  <si>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</si>
  <si>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</si>
  <si>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</si>
  <si>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</si>
  <si>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</si>
  <si>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</si>
  <si>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</si>
  <si>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</si>
  <si>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</si>
  <si>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</si>
  <si>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</si>
  <si>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</si>
  <si>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</si>
  <si>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</si>
  <si>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</si>
  <si>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</si>
  <si>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</si>
  <si>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</si>
  <si>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</si>
  <si>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</si>
  <si>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</si>
  <si>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</si>
  <si>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</si>
  <si>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</si>
  <si>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</si>
  <si>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</si>
  <si>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</si>
  <si>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</si>
  <si>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</si>
  <si>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</si>
  <si>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</si>
  <si>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</si>
  <si>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</si>
  <si>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</si>
  <si>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</si>
  <si>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</si>
  <si>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</si>
  <si>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</si>
  <si>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</si>
  <si>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</si>
  <si>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</si>
  <si>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</si>
  <si>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</si>
  <si>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</si>
  <si>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</si>
  <si>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</si>
  <si>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</si>
  <si>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</si>
  <si>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</si>
  <si>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</si>
  <si>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</si>
  <si>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</si>
  <si>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</si>
  <si>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</si>
  <si>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</si>
  <si>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</si>
  <si>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</si>
  <si>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</si>
  <si>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</si>
  <si>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</si>
  <si>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</si>
  <si>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</si>
  <si>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</si>
  <si>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</si>
  <si>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</si>
  <si>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</si>
  <si>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</si>
  <si>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</si>
  <si>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</si>
  <si>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</si>
  <si>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</si>
  <si>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</si>
  <si>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</si>
  <si>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</si>
  <si>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</si>
  <si>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</si>
  <si>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</si>
  <si>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</si>
  <si>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</si>
  <si>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</si>
  <si>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</si>
  <si>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</si>
  <si>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</si>
  <si>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</si>
  <si>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</si>
  <si>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</si>
  <si>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</si>
  <si>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</si>
  <si>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</si>
  <si>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</si>
  <si>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</si>
  <si>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</si>
  <si>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</si>
  <si>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</si>
  <si>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</si>
  <si>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</si>
  <si>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</si>
  <si>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</si>
  <si>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</si>
  <si>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</si>
  <si>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</si>
  <si>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</si>
  <si>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</si>
  <si>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</si>
  <si>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</si>
  <si>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</si>
  <si>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</si>
  <si>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</si>
  <si>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</si>
  <si>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</si>
  <si>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</si>
  <si>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</si>
  <si>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</si>
  <si>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</si>
  <si>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</si>
  <si>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</si>
  <si>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</si>
  <si>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</si>
  <si>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</si>
  <si>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</si>
  <si>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</si>
  <si>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</si>
  <si>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</si>
  <si>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</si>
  <si>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</si>
  <si>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</si>
  <si>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</si>
  <si>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</si>
  <si>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</si>
  <si>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</si>
  <si>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</si>
  <si>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</si>
  <si>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</si>
  <si>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</si>
  <si>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</si>
  <si>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</si>
  <si>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</si>
  <si>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</si>
  <si>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</si>
  <si>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</si>
  <si>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</si>
  <si>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</si>
  <si>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</si>
  <si>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</si>
  <si>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</si>
  <si>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</si>
  <si>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</si>
  <si>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</si>
  <si>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</si>
  <si>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</si>
  <si>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</si>
  <si>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</si>
  <si>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</si>
  <si>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</si>
  <si>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</si>
  <si>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</si>
  <si>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</si>
  <si>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</si>
  <si>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</si>
  <si>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</si>
  <si>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</si>
  <si>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</si>
  <si>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</si>
  <si>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</si>
  <si>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</si>
  <si>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</si>
  <si>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</si>
  <si>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</si>
  <si>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</si>
  <si>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</si>
  <si>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</si>
  <si>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</si>
  <si>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</si>
  <si>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</si>
  <si>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</si>
  <si>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</si>
  <si>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</si>
  <si>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</si>
  <si>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</si>
  <si>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</si>
  <si>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</si>
  <si>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</si>
  <si>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</si>
  <si>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</si>
  <si>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</si>
  <si>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</si>
  <si>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</si>
  <si>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</si>
  <si>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</si>
  <si>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</si>
  <si>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</si>
  <si>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</si>
  <si>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</si>
  <si>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</si>
  <si>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</si>
  <si>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</si>
  <si>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</si>
  <si>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</si>
  <si>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</si>
  <si>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</si>
  <si>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</si>
  <si>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</si>
  <si>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</si>
  <si>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</si>
  <si>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</si>
  <si>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</si>
  <si>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</si>
  <si>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</si>
  <si>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</si>
  <si>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</si>
  <si>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</si>
  <si>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</si>
  <si>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</si>
  <si>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</si>
  <si>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</si>
  <si>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</si>
  <si>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</si>
  <si>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</si>
  <si>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</si>
  <si>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</si>
  <si>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</si>
  <si>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</si>
  <si>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</si>
  <si>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</si>
  <si>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</si>
  <si>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</si>
  <si>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</si>
  <si>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</si>
  <si>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</si>
  <si>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</si>
  <si>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</si>
  <si>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</si>
  <si>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</si>
  <si>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</si>
  <si>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</si>
  <si>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</si>
  <si>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</si>
  <si>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</si>
  <si>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</si>
  <si>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</si>
  <si>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</si>
  <si>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</si>
  <si>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</si>
  <si>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</si>
  <si>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</si>
  <si>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</si>
  <si>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</si>
  <si>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</si>
  <si>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</si>
  <si>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</si>
  <si>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</si>
  <si>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</si>
  <si>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</si>
  <si>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</si>
  <si>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</si>
  <si>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</si>
  <si>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</si>
  <si>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</si>
  <si>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</si>
  <si>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</si>
  <si>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</si>
  <si>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</si>
  <si>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</si>
  <si>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</si>
  <si>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</si>
  <si>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</si>
  <si>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</si>
  <si>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</si>
  <si>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</si>
  <si>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</si>
  <si>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</si>
  <si>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</si>
  <si>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</si>
  <si>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</si>
  <si>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</si>
  <si>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</si>
  <si>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</si>
  <si>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</si>
  <si>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</si>
  <si>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</si>
  <si>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</si>
  <si>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</si>
  <si>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</si>
  <si>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</si>
  <si>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</si>
  <si>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</si>
  <si>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</si>
  <si>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</si>
  <si>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</si>
  <si>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</si>
  <si>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</si>
  <si>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</si>
  <si>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</si>
  <si>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</si>
  <si>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</si>
  <si>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</si>
  <si>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</si>
  <si>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</si>
  <si>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</si>
  <si>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</si>
  <si>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</si>
  <si>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</si>
  <si>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</si>
  <si>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</si>
  <si>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</si>
  <si>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</si>
  <si>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</si>
  <si>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</si>
  <si>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</si>
  <si>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</si>
  <si>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</si>
  <si>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</si>
  <si>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</si>
  <si>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</si>
  <si>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</si>
  <si>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</si>
  <si>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</si>
  <si>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</si>
  <si>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</si>
  <si>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</si>
  <si>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</si>
  <si>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</si>
  <si>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</si>
  <si>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</si>
  <si>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</si>
  <si>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</si>
  <si>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</si>
  <si>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</si>
  <si>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</si>
  <si>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</si>
  <si>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</si>
  <si>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</si>
  <si>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</si>
  <si>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</si>
  <si>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</si>
  <si>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</si>
  <si>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</si>
  <si>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</si>
  <si>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</si>
  <si>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</si>
  <si>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</si>
  <si>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</si>
  <si>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</si>
  <si>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</si>
  <si>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</si>
  <si>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</si>
  <si>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</si>
  <si>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</si>
  <si>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</si>
  <si>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</si>
  <si>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</si>
  <si>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</si>
  <si>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</si>
  <si>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</si>
  <si>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</si>
  <si>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</si>
  <si>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</si>
  <si>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</si>
  <si>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</si>
  <si>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</si>
  <si>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</si>
  <si>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</si>
  <si>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</si>
  <si>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</si>
  <si>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</si>
  <si>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</si>
  <si>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</si>
  <si>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</si>
  <si>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</si>
  <si>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</si>
  <si>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</si>
  <si>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</si>
  <si>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</si>
  <si>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</si>
  <si>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</si>
  <si>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</si>
  <si>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</si>
  <si>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</si>
  <si>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</si>
  <si>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</si>
  <si>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</si>
  <si>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</si>
  <si>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</si>
  <si>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</si>
  <si>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</si>
  <si>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</si>
  <si>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</si>
  <si>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</si>
  <si>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</si>
  <si>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</si>
  <si>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</si>
  <si>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</si>
  <si>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</si>
  <si>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</si>
  <si>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</si>
  <si>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</si>
  <si>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</si>
  <si>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</si>
  <si>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</si>
  <si>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</si>
  <si>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</si>
  <si>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</si>
  <si>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</si>
  <si>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</si>
  <si>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</si>
  <si>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</si>
  <si>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</si>
  <si>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</si>
  <si>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</si>
  <si>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</si>
  <si>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</si>
  <si>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</si>
  <si>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</si>
  <si>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</si>
  <si>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</si>
  <si>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</si>
  <si>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</si>
  <si>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</si>
  <si>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</si>
  <si>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</si>
  <si>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</si>
  <si>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</si>
  <si>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</si>
  <si>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</si>
  <si>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</si>
  <si>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</si>
  <si>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</si>
  <si>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</si>
  <si>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</si>
  <si>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</si>
  <si>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</si>
  <si>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</si>
  <si>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</si>
  <si>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</si>
  <si>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</si>
  <si>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</si>
  <si>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</si>
  <si>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</si>
  <si>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</si>
  <si>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</si>
  <si>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</si>
  <si>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</si>
  <si>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</si>
  <si>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</si>
  <si>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</si>
  <si>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</si>
  <si>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</si>
  <si>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</si>
  <si>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</si>
  <si>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</si>
  <si>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</si>
  <si>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</si>
  <si>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</si>
  <si>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</si>
  <si>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</si>
  <si>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</si>
  <si>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</si>
  <si>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</si>
  <si>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</si>
  <si>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</si>
  <si>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</si>
  <si>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</si>
  <si>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</si>
  <si>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</si>
  <si>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</si>
  <si>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</si>
  <si>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</si>
  <si>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</si>
  <si>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</si>
  <si>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</si>
  <si>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</si>
  <si>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</si>
  <si>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</si>
  <si>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</si>
  <si>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</si>
  <si>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</si>
  <si>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</si>
  <si>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</si>
  <si>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</si>
  <si>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</si>
  <si>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</si>
  <si>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</si>
  <si>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</si>
  <si>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</si>
  <si>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</si>
  <si>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</si>
  <si>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</si>
  <si>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</si>
  <si>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</si>
  <si>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</si>
  <si>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</si>
  <si>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</si>
  <si>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</si>
  <si>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</si>
  <si>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</si>
  <si>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</si>
  <si>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</si>
  <si>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</si>
  <si>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</si>
  <si>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</si>
  <si>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</si>
  <si>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</si>
  <si>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</si>
  <si>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</si>
  <si>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</si>
  <si>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</si>
  <si>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</si>
  <si>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</si>
  <si>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</si>
  <si>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</si>
  <si>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</si>
  <si>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</si>
  <si>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</si>
  <si>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</si>
  <si>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</si>
  <si>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</si>
  <si>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</si>
  <si>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</si>
  <si>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</si>
  <si>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</si>
  <si>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</si>
  <si>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</si>
  <si>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</si>
  <si>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</si>
  <si>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</si>
  <si>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</si>
  <si>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</si>
  <si>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</si>
  <si>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</si>
  <si>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</si>
  <si>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</si>
  <si>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</si>
  <si>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</si>
  <si>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</si>
  <si>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</si>
  <si>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</si>
  <si>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</si>
  <si>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</si>
  <si>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</si>
  <si>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</si>
  <si>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</si>
  <si>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</si>
  <si>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</si>
  <si>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</si>
  <si>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</si>
  <si>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</si>
  <si>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</si>
  <si>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</si>
  <si>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</si>
  <si>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</si>
  <si>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</si>
  <si>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</si>
  <si>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</si>
  <si>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</si>
  <si>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</si>
  <si>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</si>
  <si>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</si>
  <si>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</si>
  <si>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</si>
  <si>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</si>
  <si>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</si>
  <si>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</si>
  <si>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</si>
  <si>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</si>
  <si>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</si>
  <si>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</si>
  <si>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</si>
  <si>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</si>
  <si>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</si>
  <si>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</si>
  <si>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</si>
  <si>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</si>
  <si>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</si>
  <si>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</si>
  <si>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</si>
  <si>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</si>
  <si>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</si>
  <si>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</si>
  <si>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</si>
  <si>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</si>
  <si>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</si>
  <si>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</si>
  <si>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</si>
  <si>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</si>
  <si>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</si>
  <si>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</si>
  <si>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</si>
  <si>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</si>
  <si>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</si>
  <si>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</si>
  <si>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</si>
  <si>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</si>
  <si>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</si>
  <si>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</si>
  <si>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</si>
  <si>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</si>
  <si>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</si>
  <si>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</si>
  <si>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</si>
  <si>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</si>
  <si>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</si>
  <si>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</si>
  <si>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</si>
  <si>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</si>
  <si>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</si>
  <si>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</si>
  <si>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</si>
  <si>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</si>
  <si>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</si>
  <si>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</si>
  <si>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</si>
  <si>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</si>
  <si>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</si>
  <si>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</si>
  <si>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</si>
  <si>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</si>
  <si>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</si>
  <si>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</si>
  <si>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</si>
  <si>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</si>
  <si>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</si>
  <si>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</si>
  <si>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</si>
  <si>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</si>
  <si>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</si>
  <si>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</si>
  <si>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</si>
  <si>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</si>
  <si>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</si>
  <si>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</si>
  <si>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</si>
  <si>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</si>
  <si>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</si>
  <si>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</si>
  <si>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</si>
  <si>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</si>
  <si>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</si>
  <si>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</si>
  <si>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</si>
  <si>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</si>
  <si>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</si>
  <si>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</si>
  <si>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</si>
  <si>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</si>
  <si>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</si>
  <si>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</si>
  <si>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</si>
  <si>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</si>
  <si>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</si>
  <si>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</si>
  <si>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</si>
  <si>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</si>
  <si>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</si>
  <si>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</si>
  <si>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</si>
  <si>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</si>
  <si>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</si>
  <si>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</si>
  <si>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</si>
  <si>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</si>
  <si>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</si>
  <si>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</si>
  <si>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</si>
  <si>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</si>
  <si>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</si>
  <si>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</si>
  <si>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</si>
  <si>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</si>
  <si>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</si>
  <si>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</si>
  <si>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</si>
  <si>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</si>
  <si>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</si>
  <si>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</si>
  <si>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</si>
  <si>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</si>
  <si>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</si>
  <si>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</si>
  <si>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</si>
  <si>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</si>
  <si>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</si>
  <si>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</si>
  <si>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</si>
  <si>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</si>
  <si>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</si>
  <si>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</si>
  <si>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</si>
  <si>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</si>
  <si>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</si>
  <si>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</si>
  <si>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</si>
  <si>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</si>
  <si>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</si>
  <si>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</si>
  <si>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</si>
  <si>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</si>
  <si>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</si>
  <si>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</si>
  <si>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</si>
  <si>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</si>
  <si>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</si>
  <si>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</si>
  <si>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</si>
  <si>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</si>
  <si>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</si>
  <si>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</si>
  <si>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</si>
  <si>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</si>
  <si>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</si>
  <si>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</si>
  <si>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</si>
  <si>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</si>
  <si>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</si>
  <si>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</si>
  <si>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</si>
  <si>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</si>
  <si>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</si>
  <si>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</si>
  <si>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</si>
  <si>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</si>
  <si>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</si>
  <si>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</si>
  <si>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</si>
  <si>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</si>
  <si>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</si>
  <si>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</si>
  <si>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</si>
  <si>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</si>
  <si>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</si>
  <si>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</si>
  <si>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</si>
  <si>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</si>
  <si>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</si>
  <si>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</si>
  <si>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</si>
  <si>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</si>
  <si>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</si>
  <si>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</si>
  <si>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</si>
  <si>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</si>
  <si>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</si>
  <si>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</si>
  <si>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</si>
  <si>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</si>
  <si>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</si>
  <si>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</si>
  <si>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</si>
  <si>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</si>
  <si>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</si>
  <si>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</si>
  <si>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</si>
  <si>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</si>
  <si>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</si>
  <si>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</si>
  <si>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</si>
  <si>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</si>
  <si>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</si>
  <si>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</si>
  <si>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</si>
  <si>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</si>
  <si>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</si>
  <si>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</si>
  <si>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</si>
  <si>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</si>
  <si>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</si>
  <si>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</si>
  <si>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</si>
  <si>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</si>
  <si>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</si>
  <si>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</si>
  <si>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</si>
  <si>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</si>
  <si>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</si>
  <si>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</si>
  <si>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</si>
  <si>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</si>
  <si>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</si>
  <si>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</si>
  <si>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</si>
  <si>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</si>
  <si>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</si>
  <si>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</si>
  <si>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</si>
  <si>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</si>
  <si>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</si>
  <si>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</si>
  <si>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</si>
  <si>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</si>
  <si>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</si>
  <si>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</si>
  <si>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</si>
  <si>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</si>
  <si>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</si>
  <si>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</si>
  <si>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</si>
  <si>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</si>
  <si>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</si>
  <si>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</si>
  <si>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</si>
  <si>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</si>
  <si>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</si>
  <si>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</si>
  <si>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</si>
  <si>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</si>
  <si>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</si>
  <si>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</si>
  <si>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</si>
  <si>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</si>
  <si>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</si>
  <si>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</si>
  <si>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</si>
  <si>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</si>
  <si>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</si>
  <si>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</si>
  <si>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</si>
  <si>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</si>
  <si>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</si>
  <si>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</si>
  <si>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</si>
  <si>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</si>
  <si>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</si>
  <si>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</si>
  <si>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</si>
  <si>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</si>
  <si>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</si>
  <si>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</si>
  <si>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</si>
  <si>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</si>
  <si>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</si>
  <si>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</si>
  <si>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</si>
  <si>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</si>
  <si>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</si>
  <si>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</si>
  <si>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</si>
  <si>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</si>
  <si>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</si>
  <si>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</si>
  <si>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</si>
  <si>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</si>
  <si>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</si>
  <si>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</si>
  <si>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</si>
  <si>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</si>
  <si>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</si>
  <si>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</si>
  <si>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</si>
  <si>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</si>
  <si>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</si>
  <si>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</si>
  <si>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</si>
  <si>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</si>
  <si>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</si>
  <si>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</si>
  <si>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</si>
  <si>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</si>
  <si>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</si>
  <si>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</si>
  <si>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</si>
  <si>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</si>
  <si>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</si>
  <si>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</si>
  <si>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</si>
  <si>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</si>
  <si>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</si>
  <si>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</si>
  <si>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</si>
  <si>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</si>
  <si>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</si>
  <si>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</si>
  <si>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</si>
  <si>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</si>
  <si>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</si>
  <si>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</si>
  <si>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</si>
  <si>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</si>
  <si>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</si>
  <si>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</si>
  <si>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</si>
  <si>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</si>
  <si>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</si>
  <si>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</si>
  <si>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</si>
  <si>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</si>
  <si>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</si>
  <si>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</si>
  <si>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</si>
  <si>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</si>
  <si>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</si>
  <si>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</si>
  <si>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</si>
  <si>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</si>
  <si>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</si>
  <si>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</si>
  <si>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</si>
  <si>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</si>
  <si>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</si>
  <si>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</si>
  <si>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</si>
  <si>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</si>
  <si>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</si>
  <si>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</si>
  <si>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</si>
  <si>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</si>
  <si>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</si>
  <si>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</si>
  <si>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</si>
  <si>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</si>
  <si>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</si>
  <si>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</si>
  <si>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</si>
  <si>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</si>
  <si>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</si>
  <si>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</si>
  <si>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</si>
  <si>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</si>
  <si>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</si>
  <si>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</si>
  <si>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</si>
  <si>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</si>
  <si>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</si>
  <si>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</si>
  <si>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</si>
  <si>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</si>
  <si>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</si>
  <si>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</si>
  <si>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</si>
  <si>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</si>
  <si>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</si>
  <si>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</si>
  <si>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</si>
  <si>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</si>
  <si>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</si>
  <si>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</si>
  <si>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</si>
  <si>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</si>
  <si>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</si>
  <si>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</si>
  <si>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</si>
  <si>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</si>
  <si>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</si>
  <si>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</si>
  <si>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</si>
  <si>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</si>
  <si>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</si>
  <si>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</si>
  <si>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</si>
  <si>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</si>
  <si>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</si>
  <si>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</si>
  <si>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</si>
  <si>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</si>
  <si>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</si>
  <si>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</si>
  <si>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</si>
  <si>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</si>
  <si>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</si>
  <si>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</si>
  <si>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</si>
  <si>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</si>
  <si>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</si>
  <si>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</si>
  <si>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</si>
  <si>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</si>
  <si>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</si>
  <si>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</si>
  <si>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</si>
  <si>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</si>
  <si>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</si>
  <si>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</si>
  <si>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</si>
  <si>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</si>
  <si>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</si>
  <si>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</si>
  <si>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</si>
  <si>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</si>
  <si>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</si>
  <si>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</si>
  <si>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</si>
  <si>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</si>
  <si>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</si>
  <si>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</si>
  <si>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</si>
  <si>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</si>
  <si>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</si>
  <si>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</si>
  <si>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</si>
  <si>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</si>
  <si>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</si>
  <si>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</si>
  <si>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</si>
  <si>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</si>
  <si>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</si>
  <si>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</si>
  <si>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</si>
  <si>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</si>
  <si>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</si>
  <si>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</si>
  <si>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</si>
  <si>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</si>
  <si>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</si>
  <si>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</si>
  <si>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</si>
  <si>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</si>
  <si>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</si>
  <si>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</si>
  <si>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</si>
  <si>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</si>
  <si>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</si>
  <si>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</si>
  <si>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</si>
  <si>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</si>
  <si>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</si>
  <si>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</si>
  <si>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</si>
  <si>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</si>
  <si>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</si>
  <si>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</si>
  <si>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</si>
  <si>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</si>
  <si>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</si>
  <si>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</si>
  <si>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</si>
  <si>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</si>
  <si>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</si>
  <si>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</si>
  <si>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</si>
  <si>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</si>
  <si>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</si>
  <si>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</si>
  <si>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</si>
  <si>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</si>
  <si>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</si>
  <si>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</si>
  <si>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</si>
  <si>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</si>
  <si>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</si>
  <si>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</si>
  <si>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</si>
  <si>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</si>
  <si>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</si>
  <si>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</si>
  <si>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</si>
  <si>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</si>
  <si>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</si>
  <si>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</si>
  <si>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</si>
  <si>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</si>
  <si>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</si>
  <si>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</si>
  <si>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</si>
  <si>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</si>
  <si>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</si>
  <si>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</si>
  <si>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</si>
  <si>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</si>
  <si>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</si>
  <si>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</si>
  <si>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</si>
  <si>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</si>
  <si>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</si>
  <si>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</si>
  <si>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</si>
  <si>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</si>
  <si>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</si>
  <si>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</si>
  <si>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</si>
  <si>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</si>
  <si>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</si>
  <si>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</si>
  <si>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</si>
  <si>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</si>
  <si>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</si>
  <si>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</si>
  <si>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</si>
  <si>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</si>
  <si>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</si>
  <si>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</si>
  <si>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</si>
  <si>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</si>
  <si>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</si>
  <si>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</si>
  <si>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</si>
  <si>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</si>
  <si>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</si>
  <si>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</si>
  <si>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</si>
  <si>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</si>
  <si>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</si>
  <si>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</si>
  <si>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</si>
  <si>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</si>
  <si>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</si>
  <si>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</si>
  <si>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</si>
  <si>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</si>
  <si>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</si>
  <si>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</si>
  <si>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</si>
  <si>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</si>
  <si>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</si>
  <si>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</si>
  <si>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</si>
  <si>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</si>
  <si>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</si>
  <si>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</si>
  <si>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</si>
  <si>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</si>
  <si>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</si>
  <si>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</si>
  <si>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</si>
  <si>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</si>
  <si>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</si>
  <si>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</si>
  <si>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</si>
  <si>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</si>
  <si>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</si>
  <si>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</si>
  <si>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</si>
  <si>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</si>
  <si>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</si>
  <si>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</si>
  <si>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</si>
  <si>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</si>
  <si>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</si>
  <si>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</si>
  <si>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</si>
  <si>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</si>
  <si>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</si>
  <si>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</si>
  <si>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</si>
  <si>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</si>
  <si>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</si>
  <si>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</si>
  <si>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</si>
  <si>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</si>
  <si>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</si>
  <si>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</si>
  <si>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</si>
  <si>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</si>
  <si>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</si>
  <si>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</si>
  <si>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</si>
  <si>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</si>
  <si>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</si>
  <si>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</si>
  <si>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</si>
  <si>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</si>
  <si>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</si>
  <si>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</si>
  <si>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</si>
  <si>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</si>
  <si>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</si>
  <si>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</si>
  <si>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</si>
  <si>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</si>
  <si>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</si>
  <si>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</si>
  <si>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</si>
  <si>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</si>
  <si>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</si>
  <si>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</si>
  <si>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</si>
  <si>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</si>
  <si>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</si>
  <si>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</si>
  <si>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</si>
  <si>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</si>
  <si>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</si>
  <si>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</si>
  <si>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</si>
  <si>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</si>
  <si>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</si>
  <si>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</si>
  <si>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</si>
  <si>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</si>
  <si>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</si>
  <si>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</si>
  <si>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</si>
  <si>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</si>
  <si>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</si>
  <si>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</si>
  <si>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</si>
  <si>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</si>
  <si>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</si>
  <si>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</si>
  <si>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</si>
  <si>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</si>
  <si>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</si>
  <si>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</si>
  <si>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</si>
  <si>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</si>
  <si>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</si>
  <si>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</si>
  <si>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</si>
  <si>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</si>
  <si>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</si>
  <si>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</si>
  <si>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</si>
  <si>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</si>
  <si>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</si>
  <si>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</si>
  <si>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</si>
  <si>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</si>
  <si>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</si>
  <si>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</si>
  <si>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</si>
  <si>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</si>
  <si>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</si>
  <si>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</si>
  <si>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</si>
  <si>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</si>
  <si>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</si>
  <si>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</si>
  <si>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</si>
  <si>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</si>
  <si>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</si>
  <si>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</si>
  <si>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</si>
  <si>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</si>
  <si>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</si>
  <si>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</si>
  <si>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</si>
  <si>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</si>
  <si>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</si>
  <si>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</si>
  <si>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</si>
  <si>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</si>
  <si>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</si>
  <si>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</si>
  <si>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</si>
  <si>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</si>
  <si>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</si>
  <si>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</si>
  <si>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</si>
  <si>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</si>
  <si>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</si>
  <si>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</si>
  <si>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</si>
  <si>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</si>
  <si>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</si>
  <si>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</si>
  <si>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</si>
  <si>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</si>
  <si>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</si>
  <si>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</si>
  <si>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</si>
  <si>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</si>
  <si>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</si>
  <si>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</si>
  <si>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</si>
  <si>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</si>
  <si>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</si>
  <si>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</si>
  <si>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</si>
  <si>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</si>
  <si>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</si>
  <si>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</si>
  <si>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</si>
  <si>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</si>
  <si>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</si>
  <si>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</si>
  <si>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</si>
  <si>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</si>
  <si>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</si>
  <si>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</si>
  <si>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</si>
  <si>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</si>
  <si>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</si>
  <si>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</si>
  <si>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</si>
  <si>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</si>
  <si>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</si>
  <si>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</si>
  <si>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</si>
  <si>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</si>
  <si>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</si>
  <si>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</si>
  <si>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</si>
  <si>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</si>
  <si>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</si>
  <si>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</si>
  <si>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</si>
  <si>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</si>
  <si>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</si>
  <si>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</si>
  <si>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</si>
  <si>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</si>
  <si>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</si>
  <si>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</si>
  <si>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</si>
  <si>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</si>
  <si>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</si>
  <si>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</si>
  <si>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</si>
  <si>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</si>
  <si>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</si>
  <si>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</si>
  <si>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</si>
  <si>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</si>
  <si>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</si>
  <si>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</si>
  <si>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</si>
  <si>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</si>
  <si>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</si>
  <si>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</si>
  <si>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</si>
  <si>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</si>
  <si>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</si>
  <si>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</si>
  <si>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</si>
  <si>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</si>
  <si>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</si>
  <si>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</si>
  <si>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</si>
  <si>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</si>
  <si>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</si>
  <si>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</si>
  <si>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</si>
  <si>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</si>
  <si>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</si>
  <si>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</si>
  <si>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</si>
  <si>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</si>
  <si>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</si>
  <si>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</si>
  <si>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</si>
  <si>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</si>
  <si>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</si>
  <si>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</si>
  <si>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</si>
  <si>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</si>
  <si>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</si>
  <si>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</si>
  <si>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</si>
  <si>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</si>
  <si>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</si>
  <si>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</si>
  <si>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</si>
  <si>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</si>
  <si>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</si>
  <si>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</si>
  <si>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</si>
  <si>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</si>
  <si>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</si>
  <si>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</si>
  <si>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</si>
  <si>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</si>
  <si>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</si>
  <si>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</si>
  <si>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</si>
  <si>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</si>
  <si>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</si>
  <si>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</si>
  <si>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</si>
  <si>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</si>
  <si>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</si>
  <si>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</si>
  <si>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</si>
  <si>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</si>
  <si>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</si>
  <si>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</si>
  <si>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</si>
  <si>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</si>
  <si>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</si>
  <si>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</si>
  <si>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</si>
  <si>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</si>
  <si>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</si>
  <si>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</si>
  <si>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</si>
  <si>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</si>
  <si>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</si>
  <si>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</si>
  <si>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</si>
  <si>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</si>
  <si>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</si>
  <si>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</si>
  <si>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</si>
  <si>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</si>
  <si>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</si>
  <si>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</si>
  <si>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</si>
  <si>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</si>
  <si>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</si>
  <si>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</si>
  <si>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</si>
  <si>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</si>
  <si>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</si>
  <si>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</si>
  <si>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</si>
  <si>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</si>
  <si>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</si>
  <si>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</si>
  <si>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</si>
  <si>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</si>
  <si>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</si>
  <si>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</si>
  <si>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</si>
  <si>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</si>
  <si>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</si>
  <si>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</si>
  <si>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</si>
  <si>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</si>
  <si>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</si>
  <si>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</si>
  <si>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</si>
  <si>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</si>
  <si>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</si>
  <si>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</si>
  <si>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</si>
  <si>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</si>
  <si>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</si>
  <si>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</si>
  <si>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</si>
  <si>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</si>
  <si>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</si>
  <si>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</si>
  <si>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</si>
  <si>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</si>
  <si>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</si>
  <si>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</si>
  <si>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</si>
  <si>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</si>
  <si>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</si>
  <si>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</si>
  <si>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</si>
  <si>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</si>
  <si>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</si>
  <si>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</si>
  <si>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</si>
  <si>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</si>
  <si>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</si>
  <si>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</si>
  <si>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</si>
  <si>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</si>
  <si>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</si>
  <si>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</si>
  <si>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</si>
  <si>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</si>
  <si>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</si>
  <si>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</si>
  <si>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</si>
  <si>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</si>
  <si>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</si>
  <si>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</si>
  <si>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</si>
  <si>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</si>
  <si>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</si>
  <si>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</si>
  <si>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</si>
  <si>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</si>
  <si>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</si>
  <si>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</si>
  <si>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</si>
  <si>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</si>
  <si>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</si>
  <si>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</si>
  <si>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</si>
  <si>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</si>
  <si>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</si>
  <si>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</si>
  <si>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</si>
  <si>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</si>
  <si>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</si>
  <si>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</si>
  <si>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</si>
  <si>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</si>
  <si>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</si>
  <si>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</si>
  <si>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</si>
  <si>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</si>
  <si>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</si>
  <si>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</si>
  <si>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</si>
  <si>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</si>
  <si>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</si>
  <si>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</si>
  <si>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</si>
  <si>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</si>
  <si>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</si>
  <si>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</si>
  <si>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</si>
  <si>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</si>
  <si>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</si>
  <si>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</si>
  <si>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</si>
  <si>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</si>
  <si>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</si>
  <si>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</si>
  <si>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</si>
  <si>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</si>
  <si>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</si>
  <si>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</si>
  <si>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</si>
  <si>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</si>
  <si>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</si>
  <si>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</si>
  <si>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</si>
  <si>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</si>
  <si>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</si>
  <si>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</si>
  <si>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</si>
  <si>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</si>
  <si>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</si>
  <si>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</si>
  <si>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</si>
  <si>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</si>
  <si>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</si>
  <si>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</si>
  <si>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</si>
  <si>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</si>
  <si>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</si>
  <si>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</si>
  <si>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</si>
  <si>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</si>
  <si>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</si>
  <si>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</si>
  <si>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</si>
  <si>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</si>
  <si>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</si>
  <si>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</si>
  <si>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</si>
  <si>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</si>
  <si>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</si>
  <si>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</si>
  <si>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</si>
  <si>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</si>
  <si>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</si>
  <si>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</si>
  <si>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</si>
  <si>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</si>
  <si>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</si>
  <si>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</si>
  <si>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</si>
  <si>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</si>
  <si>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</si>
  <si>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</si>
  <si>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</si>
  <si>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</si>
  <si>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</si>
  <si>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</si>
  <si>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</si>
  <si>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</si>
  <si>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</si>
  <si>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</si>
  <si>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</si>
  <si>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</si>
  <si>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</si>
  <si>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</si>
  <si>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</si>
  <si>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</si>
  <si>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</si>
  <si>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</si>
  <si>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</si>
  <si>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</si>
  <si>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</si>
  <si>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</si>
  <si>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</si>
  <si>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</si>
  <si>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</si>
  <si>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</si>
  <si>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</si>
  <si>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</si>
  <si>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</si>
  <si>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</si>
  <si>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</si>
  <si>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</si>
  <si>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</si>
  <si>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</si>
  <si>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</si>
  <si>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</si>
  <si>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</si>
  <si>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</si>
  <si>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</si>
  <si>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</si>
  <si>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</si>
  <si>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</si>
  <si>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</si>
  <si>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</si>
  <si>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</si>
  <si>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</si>
  <si>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</si>
  <si>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</si>
  <si>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</si>
  <si>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</si>
  <si>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</si>
  <si>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</si>
  <si>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</si>
  <si>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</si>
  <si>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</si>
  <si>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</si>
  <si>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</si>
  <si>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</si>
  <si>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</si>
  <si>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</si>
  <si>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</si>
  <si>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</si>
  <si>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</si>
  <si>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</si>
  <si>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</si>
  <si>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</si>
  <si>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</si>
  <si>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</si>
  <si>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</si>
  <si>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</si>
  <si>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</si>
  <si>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</si>
  <si>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</si>
  <si>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</si>
  <si>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</si>
  <si>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</si>
  <si>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</si>
  <si>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</si>
  <si>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</si>
  <si>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</si>
  <si>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</si>
  <si>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</si>
  <si>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</si>
  <si>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</si>
  <si>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</si>
  <si>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</si>
  <si>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</si>
  <si>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</si>
  <si>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</si>
  <si>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</si>
  <si>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</si>
  <si>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</si>
  <si>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</si>
  <si>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</si>
  <si>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</si>
  <si>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</si>
  <si>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</si>
  <si>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</si>
  <si>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</si>
  <si>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</si>
  <si>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</si>
  <si>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</si>
  <si>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</si>
  <si>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</si>
  <si>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</si>
  <si>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</si>
  <si>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</si>
  <si>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</si>
  <si>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</si>
  <si>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</si>
  <si>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</si>
  <si>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</si>
  <si>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</si>
  <si>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</si>
  <si>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</si>
  <si>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</si>
  <si>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</si>
  <si>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</si>
  <si>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</si>
  <si>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</si>
  <si>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</si>
  <si>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</si>
  <si>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</si>
  <si>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</si>
  <si>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</si>
  <si>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</si>
  <si>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</si>
  <si>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</si>
  <si>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</si>
  <si>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</si>
  <si>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</si>
  <si>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</si>
  <si>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</si>
  <si>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</si>
  <si>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</si>
  <si>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</si>
  <si>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</si>
  <si>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</si>
  <si>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</si>
  <si>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</si>
  <si>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</si>
  <si>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</si>
  <si>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</si>
  <si>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</si>
  <si>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</si>
  <si>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</si>
  <si>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</si>
  <si>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</si>
  <si>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</si>
  <si>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</si>
  <si>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</si>
  <si>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</si>
  <si>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</si>
  <si>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</si>
  <si>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</si>
  <si>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</si>
  <si>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</si>
  <si>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</si>
  <si>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</si>
  <si>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</si>
  <si>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</si>
  <si>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</si>
  <si>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</si>
  <si>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</si>
  <si>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</si>
  <si>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</si>
  <si>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</si>
  <si>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</si>
  <si>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</si>
  <si>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</si>
  <si>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</si>
  <si>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</si>
  <si>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</si>
  <si>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</si>
  <si>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</si>
  <si>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</si>
  <si>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</si>
  <si>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</si>
  <si>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</si>
  <si>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</si>
  <si>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</si>
  <si>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</si>
  <si>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</si>
  <si>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</si>
  <si>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</si>
  <si>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</si>
  <si>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</si>
  <si>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</si>
  <si>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</si>
  <si>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</si>
  <si>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</si>
  <si>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</si>
  <si>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</si>
  <si>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</si>
  <si>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</si>
  <si>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</si>
  <si>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</si>
  <si>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</si>
  <si>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</si>
  <si>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</si>
  <si>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</si>
  <si>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</si>
  <si>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</si>
  <si>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</si>
  <si>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</si>
  <si>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</si>
  <si>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</si>
  <si>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</si>
  <si>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</si>
  <si>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</si>
  <si>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</si>
  <si>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</si>
  <si>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</si>
  <si>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</si>
  <si>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</si>
  <si>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</si>
  <si>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</si>
  <si>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</si>
  <si>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</si>
  <si>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</si>
  <si>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</si>
  <si>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</si>
  <si>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</si>
  <si>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</si>
  <si>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</si>
  <si>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</si>
  <si>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</si>
  <si>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</si>
  <si>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</si>
  <si>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</si>
  <si>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</si>
  <si>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</si>
  <si>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</si>
  <si>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</si>
  <si>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</si>
  <si>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</si>
  <si>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</si>
  <si>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</si>
  <si>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</si>
  <si>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</si>
  <si>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</si>
  <si>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</si>
  <si>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</si>
  <si>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</si>
  <si>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</si>
  <si>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</si>
  <si>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</si>
  <si>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</si>
  <si>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</si>
  <si>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</si>
  <si>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</si>
  <si>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</si>
  <si>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</si>
  <si>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</si>
  <si>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</si>
  <si>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</si>
  <si>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</si>
  <si>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</si>
  <si>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</si>
  <si>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</si>
  <si>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</si>
  <si>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</si>
  <si>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</si>
  <si>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</si>
  <si>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</si>
  <si>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</si>
  <si>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</si>
  <si>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</si>
  <si>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</si>
  <si>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</si>
  <si>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</si>
  <si>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</si>
  <si>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</si>
  <si>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</si>
  <si>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</si>
  <si>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</si>
  <si>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</si>
  <si>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</si>
  <si>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</si>
  <si>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</si>
  <si>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</si>
  <si>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</si>
  <si>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</si>
  <si>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</si>
  <si>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</si>
  <si>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</si>
  <si>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</si>
  <si>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</si>
  <si>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</si>
  <si>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</si>
  <si>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</si>
  <si>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</si>
  <si>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</si>
  <si>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</si>
  <si>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</si>
  <si>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</si>
  <si>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</si>
  <si>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</si>
  <si>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</si>
  <si>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</si>
  <si>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</si>
  <si>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</si>
  <si>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</si>
  <si>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</si>
  <si>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</si>
  <si>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</si>
  <si>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</si>
  <si>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</si>
  <si>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</si>
  <si>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</si>
  <si>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</si>
  <si>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</si>
  <si>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</si>
  <si>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</si>
  <si>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</si>
  <si>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</si>
  <si>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</si>
  <si>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</si>
  <si>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</si>
  <si>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</si>
  <si>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</si>
  <si>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</si>
  <si>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</si>
  <si>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</si>
  <si>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</si>
  <si>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</si>
  <si>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</si>
  <si>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</si>
  <si>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</si>
  <si>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</si>
  <si>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</si>
  <si>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</si>
  <si>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</si>
  <si>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</si>
  <si>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</si>
  <si>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</si>
  <si>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</si>
  <si>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</si>
  <si>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</si>
  <si>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</si>
  <si>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</si>
  <si>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</si>
  <si>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</si>
  <si>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</si>
  <si>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</si>
  <si>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</si>
  <si>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</si>
  <si>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</si>
  <si>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</si>
  <si>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</si>
  <si>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</si>
  <si>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</si>
  <si>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</si>
  <si>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</si>
  <si>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</si>
  <si>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</si>
  <si>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</si>
  <si>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</si>
  <si>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</si>
  <si>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</si>
  <si>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</si>
  <si>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</si>
  <si>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</si>
  <si>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</si>
  <si>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</si>
  <si>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</si>
  <si>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</si>
  <si>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</si>
  <si>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</si>
  <si>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</si>
  <si>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</si>
  <si>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</si>
  <si>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</si>
  <si>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</si>
  <si>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</si>
  <si>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</si>
  <si>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</si>
  <si>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</si>
  <si>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</si>
  <si>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</si>
  <si>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</si>
  <si>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</si>
  <si>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</si>
  <si>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</si>
  <si>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</si>
  <si>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</si>
  <si>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</si>
  <si>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</si>
  <si>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</si>
  <si>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</si>
  <si>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</si>
  <si>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</si>
  <si>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</si>
  <si>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</si>
  <si>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</si>
  <si>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</si>
  <si>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</si>
  <si>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</si>
  <si>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</si>
  <si>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</si>
  <si>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</si>
  <si>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</si>
  <si>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</si>
  <si>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</si>
  <si>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</si>
  <si>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</si>
  <si>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</si>
  <si>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</si>
  <si>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</si>
  <si>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</si>
  <si>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</si>
  <si>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</si>
  <si>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</si>
  <si>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</si>
  <si>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</si>
  <si>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</si>
  <si>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</si>
  <si>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</si>
  <si>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</si>
  <si>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</si>
  <si>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</si>
  <si>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</si>
  <si>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</si>
  <si>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</si>
  <si>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</si>
  <si>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</si>
  <si>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</si>
  <si>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</si>
  <si>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</si>
  <si>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</si>
  <si>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</si>
  <si>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</si>
  <si>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</si>
  <si>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</si>
  <si>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</si>
  <si>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</si>
  <si>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</si>
  <si>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</si>
  <si>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</si>
  <si>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</si>
  <si>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</si>
  <si>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</si>
  <si>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</si>
  <si>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</si>
  <si>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</si>
  <si>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</si>
  <si>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</si>
  <si>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</si>
  <si>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</si>
  <si>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</si>
  <si>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</si>
  <si>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</si>
  <si>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</si>
  <si>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</si>
  <si>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</si>
  <si>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</si>
  <si>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</si>
  <si>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</si>
  <si>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</si>
  <si>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</si>
  <si>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</si>
  <si>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</si>
  <si>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</si>
  <si>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</si>
  <si>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</si>
  <si>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</si>
  <si>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</si>
  <si>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</si>
  <si>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</si>
  <si>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</si>
  <si>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</si>
  <si>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</si>
  <si>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</si>
  <si>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</si>
  <si>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</si>
  <si>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</si>
  <si>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</si>
  <si>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</si>
  <si>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</si>
  <si>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</si>
  <si>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</si>
  <si>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</si>
  <si>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</si>
  <si>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</si>
  <si>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</si>
  <si>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</si>
  <si>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</si>
  <si>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</si>
  <si>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</si>
  <si>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</si>
  <si>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</si>
  <si>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</si>
  <si>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</si>
  <si>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</si>
  <si>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</si>
  <si>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</si>
  <si>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</si>
  <si>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</si>
  <si>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</si>
  <si>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</si>
  <si>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</si>
  <si>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</si>
  <si>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</si>
  <si>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</si>
  <si>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</si>
  <si>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</si>
  <si>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</si>
  <si>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</si>
  <si>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</si>
  <si>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</si>
  <si>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</si>
  <si>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</si>
  <si>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</si>
  <si>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</si>
  <si>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</si>
  <si>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</si>
  <si>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</si>
  <si>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</si>
  <si>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</si>
  <si>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</si>
  <si>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</si>
  <si>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</si>
  <si>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</si>
  <si>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</si>
  <si>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</si>
  <si>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</si>
  <si>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</si>
  <si>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</si>
  <si>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</si>
  <si>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</si>
  <si>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</si>
  <si>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</si>
  <si>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</si>
  <si>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</si>
  <si>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</si>
  <si>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</si>
  <si>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</si>
  <si>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</si>
  <si>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</si>
  <si>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</si>
  <si>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</si>
  <si>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</si>
  <si>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</si>
  <si>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</si>
  <si>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</si>
  <si>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</si>
  <si>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</si>
  <si>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</si>
  <si>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</si>
  <si>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</si>
  <si>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</si>
  <si>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</si>
  <si>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</si>
  <si>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</si>
  <si>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</si>
  <si>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</si>
  <si>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</si>
  <si>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</si>
  <si>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</si>
  <si>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</si>
  <si>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</si>
  <si>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</si>
  <si>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</si>
  <si>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</si>
  <si>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</si>
  <si>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</si>
  <si>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</si>
  <si>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</si>
  <si>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</si>
  <si>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</si>
  <si>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</si>
  <si>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</si>
  <si>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</si>
  <si>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</si>
  <si>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</si>
  <si>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</si>
  <si>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</si>
  <si>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</si>
  <si>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</si>
  <si>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</si>
  <si>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</si>
  <si>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</si>
  <si>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</si>
  <si>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</si>
  <si>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</si>
  <si>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</si>
  <si>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</si>
  <si>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</si>
  <si>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</si>
  <si>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</si>
  <si>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</si>
  <si>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</si>
  <si>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</si>
  <si>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</si>
  <si>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</si>
  <si>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</si>
  <si>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</si>
  <si>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</si>
  <si>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</si>
  <si>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</si>
  <si>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</si>
  <si>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</si>
  <si>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</si>
  <si>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</si>
  <si>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</si>
  <si>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</si>
  <si>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</si>
  <si>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</si>
  <si>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</si>
  <si>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</si>
  <si>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</si>
  <si>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</si>
  <si>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</si>
  <si>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</si>
  <si>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</si>
  <si>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</si>
  <si>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</si>
  <si>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</si>
  <si>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</si>
  <si>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</si>
  <si>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</si>
  <si>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</si>
  <si>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</si>
  <si>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</si>
  <si>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</si>
  <si>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</si>
  <si>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</si>
  <si>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</si>
  <si>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</si>
  <si>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</si>
  <si>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</si>
  <si>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</si>
  <si>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</si>
  <si>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</si>
  <si>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</si>
  <si>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</si>
  <si>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</si>
  <si>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</si>
  <si>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</si>
  <si>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</si>
  <si>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</si>
  <si>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</si>
  <si>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</si>
  <si>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</si>
  <si>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</si>
  <si>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</si>
  <si>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</si>
  <si>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</si>
  <si>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</si>
  <si>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</si>
  <si>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</si>
  <si>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</si>
  <si>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</si>
  <si>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</si>
  <si>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</si>
  <si>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</si>
  <si>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</si>
  <si>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</si>
  <si>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</si>
  <si>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</si>
  <si>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</si>
  <si>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</si>
  <si>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</si>
  <si>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</si>
  <si>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</si>
  <si>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</si>
  <si>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</si>
  <si>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</si>
  <si>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</si>
  <si>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</si>
  <si>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</si>
  <si>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</si>
  <si>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</si>
  <si>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</si>
  <si>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</si>
  <si>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</si>
  <si>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</si>
  <si>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</si>
  <si>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</si>
  <si>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</si>
  <si>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</si>
  <si>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</si>
  <si>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</si>
  <si>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</si>
  <si>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</si>
  <si>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</si>
  <si>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</si>
  <si>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</si>
  <si>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</si>
  <si>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</si>
  <si>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</si>
  <si>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</si>
  <si>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</si>
  <si>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</si>
  <si>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</si>
  <si>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</si>
  <si>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</si>
  <si>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</si>
  <si>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</si>
  <si>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</si>
  <si>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</si>
  <si>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</si>
  <si>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</si>
  <si>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</si>
  <si>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</si>
  <si>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</si>
  <si>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</si>
  <si>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</si>
  <si>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</si>
  <si>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</si>
  <si>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</si>
  <si>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</si>
  <si>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</si>
  <si>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</si>
  <si>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</si>
  <si>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</si>
  <si>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</si>
  <si>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</si>
  <si>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</si>
  <si>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</si>
  <si>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</si>
  <si>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</si>
  <si>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</si>
  <si>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</si>
  <si>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</si>
  <si>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</si>
  <si>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</si>
  <si>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</si>
  <si>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</si>
  <si>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</si>
  <si>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</si>
  <si>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</si>
  <si>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</si>
  <si>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</si>
  <si>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</si>
  <si>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</si>
  <si>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</si>
  <si>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</si>
  <si>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</si>
  <si>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</si>
  <si>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</si>
  <si>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</si>
  <si>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</si>
  <si>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</si>
  <si>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</si>
  <si>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</si>
  <si>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</si>
  <si>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</si>
  <si>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</si>
  <si>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</si>
  <si>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</si>
  <si>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</si>
  <si>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</si>
  <si>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</si>
  <si>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</si>
  <si>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</si>
  <si>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</si>
  <si>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</si>
  <si>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</si>
  <si>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</si>
  <si>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</si>
  <si>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</si>
  <si>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</si>
  <si>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</si>
  <si>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</si>
  <si>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</si>
  <si>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</si>
  <si>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</si>
  <si>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</si>
  <si>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</si>
  <si>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</si>
  <si>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</si>
  <si>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</si>
  <si>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</si>
  <si>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</si>
  <si>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</si>
  <si>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</si>
  <si>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</si>
  <si>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</si>
  <si>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</si>
  <si>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</si>
  <si>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</si>
  <si>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</si>
  <si>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</si>
  <si>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</si>
  <si>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</si>
  <si>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</si>
  <si>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</si>
  <si>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</si>
  <si>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</si>
  <si>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</si>
  <si>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</si>
  <si>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</si>
  <si>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</si>
  <si>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</si>
  <si>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</si>
  <si>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</si>
  <si>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</si>
  <si>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</si>
  <si>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</si>
  <si>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</si>
  <si>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</si>
  <si>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</si>
  <si>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</si>
  <si>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</si>
  <si>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</si>
  <si>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</si>
  <si>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</si>
  <si>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</si>
  <si>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</si>
  <si>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</si>
  <si>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</si>
  <si>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</si>
  <si>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</si>
  <si>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</si>
  <si>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</si>
  <si>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</si>
  <si>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</si>
  <si>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</si>
  <si>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</si>
  <si>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</si>
  <si>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</si>
  <si>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</si>
  <si>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</si>
  <si>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</si>
  <si>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</si>
  <si>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</si>
  <si>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</si>
  <si>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</si>
  <si>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</si>
  <si>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</si>
  <si>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</si>
  <si>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</si>
  <si>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</si>
  <si>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</si>
  <si>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</si>
  <si>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</si>
  <si>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</si>
  <si>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</si>
  <si>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</si>
  <si>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</si>
  <si>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</si>
  <si>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</si>
  <si>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</si>
  <si>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</si>
  <si>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</si>
  <si>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</si>
  <si>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</si>
  <si>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</si>
  <si>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</si>
  <si>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</si>
  <si>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</si>
  <si>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</si>
  <si>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</si>
  <si>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</si>
  <si>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</si>
  <si>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</si>
  <si>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</si>
  <si>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</si>
  <si>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</si>
  <si>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</si>
  <si>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</si>
  <si>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</si>
  <si>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</si>
  <si>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</si>
  <si>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</si>
  <si>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</si>
  <si>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</si>
  <si>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</si>
  <si>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</si>
  <si>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</si>
  <si>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</si>
  <si>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</si>
  <si>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</si>
  <si>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</si>
  <si>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</si>
  <si>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</si>
  <si>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</si>
  <si>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</si>
  <si>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</si>
  <si>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</si>
  <si>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</si>
  <si>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</si>
  <si>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</si>
  <si>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</si>
  <si>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</si>
  <si>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</si>
  <si>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</si>
  <si>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</si>
  <si>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</si>
  <si>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</si>
  <si>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</si>
  <si>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</si>
  <si>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</si>
  <si>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</si>
  <si>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</si>
  <si>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</si>
  <si>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</si>
  <si>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</si>
  <si>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</si>
  <si>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</si>
  <si>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</si>
  <si>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</si>
  <si>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</si>
  <si>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</si>
  <si>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</si>
  <si>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</si>
  <si>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</si>
  <si>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</si>
  <si>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</si>
  <si>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</si>
  <si>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</si>
  <si>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</si>
  <si>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</si>
  <si>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</si>
  <si>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</si>
  <si>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</si>
  <si>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</si>
  <si>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</si>
  <si>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</si>
  <si>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</si>
  <si>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</si>
  <si>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</si>
  <si>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</si>
  <si>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</si>
  <si>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</si>
  <si>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</si>
  <si>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</si>
  <si>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</si>
  <si>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</si>
  <si>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</si>
  <si>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</si>
  <si>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</si>
  <si>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</si>
  <si>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</si>
  <si>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</si>
  <si>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</si>
  <si>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</si>
  <si>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</si>
  <si>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</si>
  <si>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</si>
  <si>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</si>
  <si>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</si>
  <si>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</si>
  <si>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</si>
  <si>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</si>
  <si>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</si>
  <si>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</si>
  <si>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</si>
  <si>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</si>
  <si>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</si>
  <si>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</si>
  <si>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</si>
  <si>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</si>
  <si>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</si>
  <si>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</si>
  <si>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</si>
  <si>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</si>
  <si>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</si>
  <si>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</si>
  <si>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</si>
  <si>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</si>
  <si>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</si>
  <si>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</si>
  <si>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</si>
  <si>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</si>
  <si>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</si>
  <si>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</si>
  <si>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</si>
  <si>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</si>
  <si>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</si>
  <si>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</si>
  <si>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</si>
  <si>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</si>
  <si>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</si>
  <si>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</si>
  <si>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</si>
  <si>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</si>
  <si>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</si>
  <si>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</si>
  <si>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</si>
  <si>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</si>
  <si>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</si>
  <si>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</si>
  <si>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</si>
  <si>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</si>
  <si>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</si>
  <si>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</si>
  <si>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</si>
  <si>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</si>
  <si>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</si>
  <si>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</si>
  <si>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</si>
  <si>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</si>
  <si>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</si>
  <si>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</si>
  <si>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</si>
  <si>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</si>
  <si>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</si>
  <si>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</si>
  <si>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</si>
  <si>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</si>
  <si>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</si>
  <si>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</si>
  <si>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</si>
  <si>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</si>
  <si>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</si>
  <si>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</si>
  <si>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</si>
  <si>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</si>
  <si>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</si>
  <si>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</si>
  <si>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</si>
  <si>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</si>
  <si>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</si>
  <si>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</si>
  <si>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</si>
  <si>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</si>
  <si>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</si>
  <si>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</si>
  <si>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</si>
  <si>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</si>
  <si>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</si>
  <si>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</si>
  <si>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</si>
  <si>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</si>
  <si>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</si>
  <si>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</si>
  <si>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</si>
  <si>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</si>
  <si>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</si>
  <si>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</si>
  <si>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</si>
  <si>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</si>
  <si>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</si>
  <si>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</si>
  <si>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</si>
  <si>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</si>
  <si>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</si>
  <si>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</si>
  <si>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</si>
  <si>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</si>
  <si>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</si>
  <si>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</si>
  <si>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</si>
  <si>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</si>
  <si>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</si>
  <si>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</si>
  <si>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</si>
  <si>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</si>
  <si>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</si>
  <si>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</si>
  <si>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</si>
  <si>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</si>
  <si>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</si>
  <si>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</si>
  <si>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</si>
  <si>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</si>
  <si>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</si>
  <si>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</si>
  <si>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</si>
  <si>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</si>
  <si>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</si>
  <si>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</si>
  <si>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</si>
  <si>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</si>
  <si>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</si>
  <si>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</si>
  <si>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</si>
  <si>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</si>
  <si>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</si>
  <si>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</si>
  <si>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</si>
  <si>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</si>
  <si>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</si>
  <si>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</si>
  <si>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</si>
  <si>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</si>
  <si>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</si>
  <si>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</si>
  <si>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</si>
  <si>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</si>
  <si>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</si>
  <si>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</si>
  <si>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</si>
  <si>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</si>
  <si>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</si>
  <si>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</si>
  <si>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</si>
  <si>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</si>
  <si>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</si>
  <si>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</si>
  <si>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</si>
  <si>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</si>
  <si>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</si>
  <si>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</si>
  <si>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</si>
  <si>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</si>
  <si>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</si>
  <si>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</si>
  <si>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</si>
  <si>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</si>
  <si>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</si>
  <si>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</si>
  <si>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</si>
  <si>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</si>
  <si>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</si>
  <si>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</si>
  <si>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</si>
  <si>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</si>
  <si>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</si>
  <si>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</si>
  <si>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</si>
  <si>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</si>
  <si>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</si>
  <si>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</si>
  <si>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</si>
  <si>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</si>
  <si>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</si>
  <si>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</si>
  <si>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</si>
  <si>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</si>
  <si>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</si>
  <si>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</si>
  <si>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</si>
  <si>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</si>
  <si>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</si>
  <si>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</si>
  <si>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</si>
  <si>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</si>
  <si>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</si>
  <si>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</si>
  <si>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</si>
  <si>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</si>
  <si>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</si>
  <si>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</si>
  <si>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</si>
  <si>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</si>
  <si>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</si>
  <si>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</si>
  <si>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</si>
  <si>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</si>
  <si>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</si>
  <si>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</si>
  <si>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</si>
  <si>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</si>
  <si>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</si>
  <si>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</si>
  <si>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</si>
  <si>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</si>
  <si>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</si>
  <si>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</si>
  <si>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</si>
  <si>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</si>
  <si>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</si>
  <si>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</si>
  <si>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</si>
  <si>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</si>
  <si>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</si>
  <si>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</si>
  <si>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</si>
  <si>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</si>
  <si>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</si>
  <si>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</si>
  <si>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</si>
  <si>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</si>
  <si>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</si>
  <si>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</si>
  <si>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</si>
  <si>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</si>
  <si>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</si>
  <si>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</si>
  <si>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</si>
  <si>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</si>
  <si>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</si>
  <si>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</si>
  <si>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</si>
  <si>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</si>
  <si>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</si>
  <si>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</si>
  <si>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</si>
  <si>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</si>
  <si>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</si>
  <si>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</si>
  <si>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</si>
  <si>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</si>
  <si>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</si>
  <si>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</si>
  <si>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</si>
  <si>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</si>
  <si>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</si>
  <si>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</si>
  <si>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</si>
  <si>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</si>
  <si>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</si>
  <si>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</si>
  <si>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</si>
  <si>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</si>
  <si>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</si>
  <si>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</si>
  <si>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</si>
  <si>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</si>
  <si>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</si>
  <si>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</si>
  <si>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</si>
  <si>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</si>
  <si>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</si>
  <si>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</si>
  <si>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</si>
  <si>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</si>
  <si>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</si>
  <si>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</si>
  <si>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</si>
  <si>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</si>
  <si>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</si>
  <si>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</si>
  <si>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</si>
  <si>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</si>
  <si>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</si>
  <si>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</si>
  <si>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</si>
  <si>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</si>
  <si>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</si>
  <si>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</si>
  <si>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</si>
  <si>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</si>
  <si>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</si>
  <si>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</si>
  <si>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</si>
  <si>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</si>
  <si>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</si>
  <si>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</si>
  <si>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</si>
  <si>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</si>
  <si>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</si>
  <si>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</si>
  <si>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</si>
  <si>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</si>
  <si>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</si>
  <si>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</si>
  <si>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</si>
  <si>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</si>
  <si>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</si>
  <si>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</si>
  <si>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</si>
  <si>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</si>
  <si>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</si>
  <si>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</si>
  <si>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</si>
  <si>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</si>
  <si>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</si>
  <si>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</si>
  <si>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</si>
  <si>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</si>
  <si>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</si>
  <si>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</si>
  <si>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</si>
  <si>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</si>
  <si>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</si>
  <si>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</si>
  <si>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</si>
  <si>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</si>
  <si>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</si>
  <si>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</si>
  <si>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</si>
  <si>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</si>
  <si>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</si>
  <si>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</si>
  <si>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</si>
  <si>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</si>
  <si>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</si>
  <si>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</si>
  <si>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</si>
  <si>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</si>
  <si>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</si>
  <si>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</si>
  <si>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</si>
  <si>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</si>
  <si>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</si>
  <si>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</si>
  <si>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</si>
  <si>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</si>
  <si>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</si>
  <si>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</si>
  <si>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</si>
  <si>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</si>
  <si>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</si>
  <si>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</si>
  <si>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</si>
  <si>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</si>
  <si>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</si>
  <si>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</si>
  <si>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</si>
  <si>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</si>
  <si>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</si>
  <si>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</si>
  <si>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</si>
  <si>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</si>
  <si>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</si>
  <si>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</si>
  <si>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</si>
  <si>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</si>
  <si>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</si>
  <si>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</si>
  <si>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</si>
  <si>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</si>
  <si>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</si>
  <si>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</si>
  <si>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</si>
  <si>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</si>
  <si>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</si>
  <si>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</si>
  <si>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</si>
  <si>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</si>
  <si>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</si>
  <si>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</si>
  <si>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</si>
  <si>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</si>
  <si>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</si>
  <si>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</si>
  <si>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</si>
  <si>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</si>
  <si>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</si>
  <si>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</si>
  <si>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</si>
  <si>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</si>
  <si>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</si>
  <si>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</si>
  <si>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</si>
  <si>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</si>
  <si>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</si>
  <si>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</si>
  <si>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</si>
  <si>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</si>
  <si>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</si>
  <si>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</si>
  <si>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</si>
  <si>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</si>
  <si>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</si>
  <si>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</si>
  <si>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</si>
  <si>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</si>
  <si>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</si>
  <si>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</si>
  <si>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</si>
  <si>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</si>
  <si>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</si>
  <si>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</si>
  <si>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</si>
  <si>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</si>
  <si>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</si>
  <si>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</si>
  <si>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</si>
  <si>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</si>
  <si>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</si>
  <si>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</si>
  <si>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</si>
  <si>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</si>
  <si>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</si>
  <si>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</si>
  <si>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</si>
  <si>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</si>
  <si>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</si>
  <si>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</si>
  <si>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</si>
  <si>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</si>
  <si>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</si>
  <si>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</si>
  <si>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</si>
  <si>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</si>
  <si>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</si>
  <si>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</si>
  <si>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</si>
  <si>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</si>
  <si>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</si>
  <si>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</si>
  <si>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</si>
  <si>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</si>
  <si>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</si>
  <si>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</si>
  <si>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</si>
  <si>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</si>
  <si>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</si>
  <si>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</si>
  <si>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</si>
  <si>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</si>
  <si>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</si>
  <si>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</si>
  <si>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</si>
  <si>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</si>
  <si>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</si>
  <si>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</si>
  <si>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</si>
  <si>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</si>
  <si>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</si>
  <si>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</si>
  <si>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</si>
  <si>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</si>
  <si>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</si>
  <si>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</si>
  <si>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</si>
  <si>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</si>
  <si>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</si>
  <si>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</si>
  <si>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</si>
  <si>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</si>
  <si>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</si>
  <si>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</si>
  <si>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</si>
  <si>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</si>
  <si>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</si>
  <si>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</si>
  <si>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</si>
  <si>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</si>
  <si>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</si>
  <si>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</si>
  <si>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</si>
  <si>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</si>
  <si>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</si>
  <si>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</si>
  <si>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</si>
  <si>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</si>
  <si>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</si>
  <si>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</si>
  <si>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</si>
  <si>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</si>
  <si>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</si>
  <si>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</si>
  <si>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</si>
  <si>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</si>
  <si>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</si>
  <si>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</si>
  <si>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</si>
  <si>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</si>
  <si>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</si>
  <si>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</si>
  <si>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</si>
  <si>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</si>
  <si>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</si>
  <si>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</si>
  <si>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</si>
  <si>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</si>
  <si>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</si>
  <si>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</si>
  <si>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</si>
  <si>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</si>
  <si>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</si>
  <si>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</si>
  <si>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</si>
  <si>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</si>
  <si>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</si>
  <si>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</si>
  <si>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</si>
  <si>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</si>
  <si>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</si>
  <si>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</si>
  <si>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</si>
  <si>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</si>
  <si>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</si>
  <si>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</si>
  <si>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</si>
  <si>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</si>
  <si>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</si>
  <si>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</si>
  <si>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</si>
  <si>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</si>
  <si>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</si>
  <si>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</si>
  <si>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</si>
  <si>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</si>
  <si>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</si>
  <si>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</si>
  <si>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</si>
  <si>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</si>
  <si>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</si>
  <si>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</si>
  <si>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</si>
  <si>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</si>
  <si>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</si>
  <si>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</si>
  <si>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</si>
  <si>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</si>
  <si>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</si>
  <si>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</si>
  <si>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</si>
  <si>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</si>
  <si>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</si>
  <si>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</si>
  <si>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</si>
  <si>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</si>
  <si>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</si>
  <si>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</si>
  <si>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</si>
  <si>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</si>
  <si>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</si>
  <si>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</si>
  <si>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</si>
  <si>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</si>
  <si>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</si>
  <si>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</si>
  <si>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</si>
  <si>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</si>
  <si>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</si>
  <si>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</si>
  <si>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</si>
  <si>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</si>
  <si>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</si>
  <si>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</si>
  <si>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</si>
  <si>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</si>
  <si>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</si>
  <si>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</si>
  <si>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</si>
  <si>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</si>
  <si>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</si>
  <si>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</si>
  <si>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</si>
  <si>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</si>
  <si>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</si>
  <si>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</si>
  <si>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</si>
  <si>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</si>
  <si>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</si>
  <si>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</si>
  <si>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</si>
  <si>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</si>
  <si>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</si>
  <si>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</si>
  <si>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</si>
  <si>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</si>
  <si>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</si>
  <si>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</si>
  <si>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</si>
  <si>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</si>
  <si>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</si>
  <si>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</si>
  <si>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</si>
  <si>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</si>
  <si>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</si>
  <si>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</si>
  <si>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</si>
  <si>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</si>
  <si>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</si>
  <si>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</si>
  <si>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</si>
  <si>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</si>
  <si>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</si>
  <si>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</si>
  <si>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</si>
  <si>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</si>
  <si>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</si>
  <si>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</si>
  <si>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</si>
  <si>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</si>
  <si>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</si>
  <si>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</si>
  <si>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</si>
  <si>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</si>
  <si>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</si>
  <si>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</si>
  <si>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</si>
  <si>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</si>
  <si>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</si>
  <si>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</si>
  <si>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</si>
  <si>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</si>
  <si>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</si>
  <si>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</si>
  <si>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</si>
  <si>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</si>
  <si>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</si>
  <si>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</si>
  <si>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</si>
  <si>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</si>
  <si>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</si>
  <si>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</si>
  <si>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</si>
  <si>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</si>
  <si>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</si>
  <si>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</si>
  <si>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</si>
  <si>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</si>
  <si>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</si>
  <si>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</si>
  <si>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</si>
  <si>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</si>
  <si>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</si>
  <si>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</si>
  <si>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</si>
  <si>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</si>
  <si>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</si>
  <si>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</si>
  <si>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</si>
  <si>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</si>
  <si>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</si>
  <si>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</si>
  <si>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</si>
  <si>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</si>
  <si>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</si>
  <si>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</si>
  <si>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</si>
  <si>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</si>
  <si>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</si>
  <si>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</si>
  <si>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</si>
  <si>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</si>
  <si>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</si>
  <si>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</si>
  <si>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</si>
  <si>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</si>
  <si>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</si>
  <si>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</si>
  <si>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</si>
  <si>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</si>
  <si>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</si>
  <si>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</si>
  <si>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</si>
  <si>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</si>
  <si>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</si>
  <si>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</si>
  <si>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</si>
  <si>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</si>
  <si>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</si>
  <si>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</si>
  <si>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</si>
  <si>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</si>
  <si>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</si>
  <si>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</si>
  <si>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</si>
  <si>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</si>
  <si>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</si>
  <si>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</si>
  <si>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</si>
  <si>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</si>
  <si>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</si>
  <si>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</si>
  <si>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</si>
  <si>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</si>
  <si>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</si>
  <si>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</si>
  <si>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</si>
  <si>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</si>
  <si>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</si>
  <si>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</si>
  <si>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</si>
  <si>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</si>
  <si>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</si>
  <si>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</si>
  <si>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</si>
  <si>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</si>
  <si>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</si>
  <si>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</si>
  <si>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</si>
  <si>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</si>
  <si>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</si>
  <si>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</si>
  <si>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</si>
  <si>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</si>
  <si>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</si>
  <si>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</si>
  <si>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</si>
  <si>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</si>
  <si>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</si>
  <si>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</si>
  <si>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</si>
  <si>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</si>
  <si>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</si>
  <si>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</si>
  <si>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</si>
  <si>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</si>
  <si>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</si>
  <si>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</si>
  <si>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</si>
  <si>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</si>
  <si>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</si>
  <si>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</si>
  <si>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</si>
  <si>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</si>
  <si>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</si>
  <si>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</si>
  <si>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</si>
  <si>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</si>
  <si>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</si>
  <si>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</si>
  <si>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</si>
  <si>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</si>
  <si>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</si>
  <si>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</si>
  <si>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</si>
  <si>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</si>
  <si>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</si>
  <si>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</si>
  <si>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</si>
  <si>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</si>
  <si>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</si>
  <si>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</si>
  <si>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</si>
  <si>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</si>
  <si>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</si>
  <si>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</si>
  <si>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</si>
  <si>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</si>
  <si>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</si>
  <si>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</si>
  <si>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</si>
  <si>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</si>
  <si>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</si>
  <si>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</si>
  <si>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</si>
  <si>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</si>
  <si>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</si>
  <si>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</si>
  <si>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</si>
  <si>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</si>
  <si>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</si>
  <si>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</si>
  <si>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</si>
  <si>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</si>
  <si>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</si>
  <si>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</si>
  <si>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</si>
  <si>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</si>
  <si>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</si>
  <si>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</si>
  <si>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</si>
  <si>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</si>
  <si>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</si>
  <si>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</si>
  <si>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</si>
  <si>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</si>
  <si>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</si>
  <si>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</si>
  <si>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</si>
  <si>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</si>
  <si>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</si>
  <si>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</si>
  <si>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</si>
  <si>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</si>
  <si>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</si>
  <si>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</si>
  <si>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</si>
  <si>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</si>
  <si>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</si>
  <si>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</si>
  <si>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</si>
  <si>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</si>
  <si>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</si>
  <si>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</si>
  <si>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</si>
  <si>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</si>
  <si>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</si>
  <si>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</si>
  <si>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</si>
  <si>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</si>
  <si>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</si>
  <si>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</si>
  <si>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</si>
  <si>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</si>
  <si>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</si>
  <si>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</si>
  <si>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</si>
  <si>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</si>
  <si>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</si>
  <si>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</si>
  <si>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</si>
  <si>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</si>
  <si>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</si>
  <si>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</si>
  <si>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</si>
  <si>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</si>
  <si>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</si>
  <si>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</si>
  <si>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</si>
  <si>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</si>
  <si>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</si>
  <si>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</si>
  <si>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</si>
  <si>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</si>
  <si>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</si>
  <si>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</si>
  <si>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</si>
  <si>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</si>
  <si>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</si>
  <si>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</si>
  <si>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</si>
  <si>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</si>
  <si>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</si>
  <si>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</si>
  <si>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</si>
  <si>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</si>
  <si>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</si>
  <si>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</si>
  <si>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</si>
  <si>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</si>
  <si>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</si>
  <si>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</si>
  <si>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</si>
  <si>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</si>
  <si>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</si>
  <si>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</si>
  <si>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</si>
  <si>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</si>
  <si>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</si>
  <si>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</si>
  <si>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</si>
  <si>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</si>
  <si>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</si>
  <si>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</si>
  <si>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</si>
  <si>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</si>
  <si>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</si>
  <si>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</si>
  <si>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</si>
  <si>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</si>
  <si>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</si>
  <si>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</si>
  <si>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</si>
  <si>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</si>
  <si>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</si>
  <si>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</si>
  <si>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</si>
  <si>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</si>
  <si>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</si>
  <si>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</si>
  <si>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</si>
  <si>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</si>
  <si>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</si>
  <si>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</si>
  <si>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</si>
  <si>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</si>
  <si>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</si>
  <si>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</si>
  <si>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</si>
  <si>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</si>
  <si>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</si>
  <si>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</si>
  <si>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</si>
  <si>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</si>
  <si>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</si>
  <si>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</si>
  <si>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</si>
  <si>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</si>
  <si>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</si>
  <si>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</si>
  <si>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</si>
  <si>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</si>
  <si>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</si>
  <si>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</si>
  <si>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</si>
  <si>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</si>
  <si>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</si>
  <si>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</si>
  <si>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</si>
  <si>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</si>
  <si>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</si>
  <si>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</si>
  <si>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</si>
  <si>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</si>
  <si>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</si>
  <si>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</si>
  <si>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</si>
  <si>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</si>
  <si>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</si>
  <si>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</si>
  <si>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</si>
  <si>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</si>
  <si>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</si>
  <si>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</si>
  <si>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</si>
  <si>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</si>
  <si>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</si>
  <si>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</si>
  <si>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</si>
  <si>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</si>
  <si>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</si>
  <si>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</si>
  <si>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</si>
  <si>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</si>
  <si>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</si>
  <si>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</si>
  <si>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</si>
  <si>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</si>
  <si>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</si>
  <si>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</si>
  <si>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</si>
  <si>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</si>
  <si>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</si>
  <si>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</si>
  <si>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</si>
  <si>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</si>
  <si>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</si>
  <si>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</si>
  <si>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</si>
  <si>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</si>
  <si>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</si>
  <si>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</si>
  <si>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</si>
  <si>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</si>
  <si>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</si>
  <si>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</si>
  <si>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</si>
  <si>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</si>
  <si>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</si>
  <si>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</si>
  <si>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</si>
  <si>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</si>
  <si>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</si>
  <si>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</si>
  <si>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</si>
  <si>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</si>
  <si>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</si>
  <si>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</si>
  <si>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</si>
  <si>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</si>
  <si>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</si>
  <si>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</si>
  <si>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</si>
  <si>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</si>
  <si>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</si>
  <si>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</si>
  <si>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</si>
  <si>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</si>
  <si>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</si>
  <si>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</si>
  <si>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</si>
  <si>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</si>
  <si>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</si>
  <si>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</si>
  <si>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</si>
  <si>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</si>
  <si>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</si>
  <si>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</si>
  <si>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</si>
  <si>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</si>
  <si>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</si>
  <si>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</si>
  <si>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</si>
  <si>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</si>
  <si>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</si>
  <si>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</si>
  <si>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</si>
  <si>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</si>
  <si>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</si>
  <si>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</si>
  <si>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</si>
  <si>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</si>
  <si>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</si>
  <si>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</si>
  <si>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</si>
  <si>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</si>
  <si>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</si>
  <si>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</si>
  <si>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</si>
  <si>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</si>
  <si>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</si>
  <si>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</si>
  <si>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</si>
  <si>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</si>
  <si>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</si>
  <si>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</si>
  <si>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</si>
  <si>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</si>
  <si>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</si>
  <si>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</si>
  <si>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</si>
  <si>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</si>
  <si>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</si>
  <si>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</si>
  <si>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</si>
  <si>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</si>
  <si>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</si>
  <si>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</si>
  <si>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</si>
  <si>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</si>
  <si>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</si>
  <si>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</si>
  <si>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</si>
  <si>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</si>
  <si>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</si>
  <si>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</si>
  <si>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</si>
  <si>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</si>
  <si>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</si>
  <si>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</si>
  <si>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</si>
  <si>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</si>
  <si>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</si>
  <si>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</si>
  <si>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</si>
  <si>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</si>
  <si>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</si>
  <si>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</si>
  <si>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</si>
  <si>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</si>
  <si>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</si>
  <si>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</si>
  <si>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</si>
  <si>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</si>
  <si>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</si>
  <si>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</si>
  <si>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</si>
  <si>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</si>
  <si>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</si>
  <si>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</si>
  <si>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</si>
  <si>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</si>
  <si>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</si>
  <si>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</si>
  <si>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</si>
  <si>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</si>
  <si>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</si>
  <si>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</si>
  <si>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</si>
  <si>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</si>
  <si>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</si>
  <si>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</si>
  <si>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</si>
  <si>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</si>
  <si>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</si>
  <si>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</si>
  <si>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</si>
  <si>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</si>
  <si>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</si>
  <si>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</si>
  <si>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</si>
  <si>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</si>
  <si>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</si>
  <si>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</si>
  <si>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</si>
  <si>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</si>
  <si>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</si>
  <si>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</si>
  <si>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</si>
  <si>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</si>
  <si>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</si>
  <si>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</si>
  <si>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</si>
  <si>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</si>
  <si>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</si>
  <si>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</si>
  <si>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</si>
  <si>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</si>
  <si>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</si>
  <si>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</si>
  <si>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</si>
  <si>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</si>
  <si>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</si>
  <si>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</si>
  <si>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</si>
  <si>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</si>
  <si>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</si>
  <si>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</si>
  <si>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</si>
  <si>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</si>
  <si>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</si>
  <si>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</si>
  <si>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</si>
  <si>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</si>
  <si>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</si>
  <si>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</si>
  <si>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</si>
  <si>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</si>
  <si>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</si>
  <si>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</si>
  <si>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</si>
  <si>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</si>
  <si>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</si>
  <si>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</si>
  <si>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</si>
  <si>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</si>
  <si>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</si>
  <si>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</si>
  <si>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</si>
  <si>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</si>
  <si>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</si>
  <si>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</si>
  <si>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</si>
  <si>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</si>
  <si>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</si>
  <si>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</si>
  <si>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</si>
  <si>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</si>
  <si>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</si>
  <si>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</si>
  <si>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</si>
  <si>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</si>
  <si>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</si>
  <si>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</si>
  <si>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</si>
  <si>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</si>
  <si>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</si>
  <si>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</si>
  <si>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</si>
  <si>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</si>
  <si>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</si>
  <si>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</si>
  <si>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</si>
  <si>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</si>
  <si>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</si>
  <si>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</si>
  <si>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</si>
  <si>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</si>
  <si>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</si>
  <si>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</si>
  <si>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</si>
  <si>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</si>
  <si>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</si>
  <si>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</si>
  <si>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</si>
  <si>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</si>
  <si>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</si>
  <si>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</si>
  <si>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</si>
  <si>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</si>
  <si>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</si>
  <si>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</si>
  <si>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</si>
  <si>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</si>
  <si>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</si>
  <si>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</si>
  <si>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</si>
  <si>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</si>
  <si>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</si>
  <si>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</si>
  <si>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</si>
  <si>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</si>
  <si>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</si>
  <si>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</si>
  <si>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</si>
  <si>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</si>
  <si>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</si>
  <si>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</si>
  <si>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</si>
  <si>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</si>
  <si>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</si>
  <si>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</si>
  <si>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</si>
  <si>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</si>
  <si>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</si>
  <si>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</si>
  <si>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</si>
  <si>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</si>
  <si>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</si>
  <si>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</si>
  <si>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</si>
  <si>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</si>
  <si>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</si>
  <si>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</si>
  <si>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</si>
  <si>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</si>
  <si>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</si>
  <si>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</si>
  <si>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</si>
  <si>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</si>
  <si>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</si>
  <si>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</si>
  <si>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</si>
  <si>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</si>
  <si>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</si>
  <si>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</si>
  <si>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</si>
  <si>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</si>
  <si>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</si>
  <si>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</si>
  <si>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</si>
  <si>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</si>
  <si>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</si>
  <si>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</si>
  <si>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</si>
  <si>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</si>
  <si>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</si>
  <si>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</si>
  <si>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</si>
  <si>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</si>
  <si>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</si>
  <si>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</si>
  <si>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</si>
  <si>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</si>
  <si>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</si>
  <si>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</si>
  <si>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</si>
  <si>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</si>
  <si>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</si>
  <si>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</si>
  <si>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</si>
  <si>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</si>
  <si>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</si>
  <si>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</si>
  <si>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</si>
  <si>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</si>
  <si>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</si>
  <si>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</si>
  <si>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</si>
  <si>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</si>
  <si>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</si>
  <si>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</si>
  <si>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</si>
  <si>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</si>
  <si>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</si>
  <si>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</si>
  <si>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</si>
  <si>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</si>
  <si>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</si>
  <si>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</si>
  <si>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</si>
  <si>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</si>
  <si>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</si>
  <si>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</si>
  <si>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</si>
  <si>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</si>
  <si>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</si>
  <si>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</si>
  <si>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</si>
  <si>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</si>
  <si>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</si>
  <si>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</si>
  <si>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</si>
  <si>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</si>
  <si>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</si>
  <si>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</si>
  <si>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</si>
  <si>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</si>
  <si>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</si>
  <si>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</si>
  <si>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</si>
  <si>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</si>
  <si>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</si>
  <si>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</si>
  <si>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</si>
  <si>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</si>
  <si>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</si>
  <si>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</si>
  <si>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</si>
  <si>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</si>
  <si>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</si>
  <si>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</si>
  <si>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</si>
  <si>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</si>
  <si>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</si>
  <si>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</si>
  <si>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</si>
  <si>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</si>
  <si>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</si>
  <si>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</si>
  <si>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</si>
  <si>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</si>
  <si>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</si>
  <si>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</si>
  <si>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</si>
  <si>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</si>
  <si>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</si>
  <si>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</si>
  <si>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</si>
  <si>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</si>
  <si>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</si>
  <si>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</si>
  <si>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</si>
  <si>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</si>
  <si>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</si>
  <si>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</si>
  <si>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</si>
  <si>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</si>
  <si>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</si>
  <si>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</si>
  <si>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</si>
  <si>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</si>
  <si>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</si>
  <si>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</si>
  <si>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</si>
  <si>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</si>
  <si>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</si>
  <si>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</si>
  <si>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</si>
  <si>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</si>
  <si>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</si>
  <si>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</si>
  <si>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</si>
  <si>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</si>
  <si>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</si>
  <si>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</si>
  <si>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</si>
  <si>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</si>
  <si>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</si>
  <si>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</si>
  <si>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</si>
  <si>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</si>
  <si>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</si>
  <si>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</si>
  <si>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</si>
  <si>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</si>
  <si>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</si>
  <si>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</si>
  <si>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</si>
  <si>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</si>
  <si>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</si>
  <si>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</si>
  <si>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</si>
  <si>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</si>
  <si>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</si>
  <si>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</si>
  <si>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</si>
  <si>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</si>
  <si>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</si>
  <si>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</si>
  <si>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</si>
  <si>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</si>
  <si>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</si>
  <si>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</si>
  <si>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</si>
  <si>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</si>
  <si>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</si>
  <si>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</si>
  <si>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</si>
  <si>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</si>
  <si>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</si>
  <si>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</si>
  <si>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</si>
  <si>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</si>
  <si>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</si>
  <si>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</si>
  <si>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</si>
  <si>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</si>
  <si>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</si>
  <si>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</si>
  <si>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</si>
  <si>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</si>
  <si>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</si>
  <si>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</si>
  <si>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</si>
  <si>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</si>
  <si>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</si>
  <si>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</si>
  <si>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</si>
  <si>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</si>
  <si>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</si>
  <si>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</si>
  <si>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</si>
  <si>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</si>
  <si>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</si>
  <si>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</si>
  <si>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</si>
  <si>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</si>
  <si>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</si>
  <si>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</si>
  <si>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</si>
  <si>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</si>
  <si>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</si>
  <si>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</si>
  <si>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</si>
  <si>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</si>
  <si>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</si>
  <si>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</si>
  <si>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</si>
  <si>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</si>
  <si>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</si>
  <si>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</si>
  <si>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</si>
  <si>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</si>
  <si>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</si>
  <si>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</si>
  <si>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</si>
  <si>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</si>
  <si>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</si>
  <si>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</si>
  <si>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</si>
  <si>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</si>
  <si>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</si>
  <si>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</si>
  <si>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</si>
  <si>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</si>
  <si>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</si>
  <si>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</si>
  <si>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</si>
  <si>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</si>
  <si>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</si>
  <si>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</si>
  <si>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</si>
  <si>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</si>
  <si>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</si>
  <si>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</si>
  <si>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</si>
  <si>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</si>
  <si>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</si>
  <si>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</si>
  <si>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</si>
  <si>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</si>
  <si>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</si>
  <si>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</si>
  <si>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</si>
  <si>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</si>
  <si>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</si>
  <si>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</si>
  <si>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</si>
  <si>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</si>
  <si>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</si>
  <si>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</si>
  <si>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</si>
  <si>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</si>
  <si>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</si>
  <si>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</si>
  <si>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</si>
  <si>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</si>
  <si>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</si>
  <si>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</si>
  <si>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</si>
  <si>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</si>
  <si>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</si>
  <si>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</si>
  <si>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</si>
  <si>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</si>
  <si>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</si>
  <si>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</si>
  <si>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</si>
  <si>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</si>
  <si>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</si>
  <si>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</si>
  <si>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</si>
  <si>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</si>
  <si>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</si>
  <si>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</si>
  <si>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</si>
  <si>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</si>
  <si>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</si>
  <si>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</si>
  <si>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</si>
  <si>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</si>
  <si>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</si>
  <si>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</si>
  <si>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</si>
  <si>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</si>
  <si>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</si>
  <si>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</si>
  <si>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</si>
  <si>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</si>
  <si>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</si>
  <si>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</si>
  <si>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</si>
  <si>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</si>
  <si>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</si>
  <si>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</si>
  <si>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</si>
  <si>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</si>
  <si>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</si>
  <si>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</si>
  <si>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</si>
  <si>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</si>
  <si>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</si>
  <si>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</si>
  <si>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</si>
  <si>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</si>
  <si>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</si>
  <si>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</si>
  <si>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</si>
  <si>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</si>
  <si>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</si>
  <si>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</si>
  <si>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</si>
  <si>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</si>
  <si>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</si>
  <si>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</si>
  <si>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</si>
  <si>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</si>
  <si>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</si>
  <si>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</si>
  <si>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</si>
  <si>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</si>
  <si>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</si>
  <si>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</si>
  <si>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</si>
  <si>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</si>
  <si>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</si>
  <si>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</si>
  <si>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</si>
  <si>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</si>
  <si>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</si>
  <si>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</si>
  <si>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</si>
  <si>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</si>
  <si>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</si>
  <si>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</si>
  <si>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</si>
  <si>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</si>
  <si>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</si>
  <si>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</si>
  <si>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</si>
  <si>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</si>
  <si>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</si>
  <si>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</si>
  <si>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</si>
  <si>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</si>
  <si>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</si>
  <si>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</si>
  <si>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</si>
  <si>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</si>
  <si>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</si>
  <si>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</si>
  <si>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</si>
  <si>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</si>
  <si>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</si>
  <si>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</si>
  <si>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</si>
  <si>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</si>
  <si>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</si>
  <si>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</si>
  <si>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</si>
  <si>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</si>
  <si>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</si>
  <si>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</si>
  <si>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</si>
  <si>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</si>
  <si>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</si>
  <si>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</si>
  <si>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</si>
  <si>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</si>
  <si>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</si>
  <si>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</si>
  <si>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</si>
  <si>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</si>
  <si>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</si>
  <si>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</si>
  <si>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</si>
  <si>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</si>
  <si>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</si>
  <si>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</si>
  <si>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</si>
  <si>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</si>
  <si>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</si>
  <si>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</si>
  <si>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</si>
  <si>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</si>
  <si>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</si>
  <si>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</si>
  <si>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</si>
  <si>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</si>
  <si>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</si>
  <si>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</si>
  <si>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</si>
  <si>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</si>
  <si>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</si>
  <si>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</si>
  <si>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</si>
  <si>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</si>
  <si>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</si>
  <si>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</si>
  <si>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</si>
  <si>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</si>
  <si>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</si>
  <si>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</si>
  <si>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</si>
  <si>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</si>
  <si>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</si>
  <si>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</si>
  <si>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</si>
  <si>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</si>
  <si>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</si>
  <si>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</si>
  <si>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</si>
  <si>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</si>
  <si>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</si>
  <si>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</si>
  <si>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</si>
  <si>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</si>
  <si>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</si>
  <si>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</si>
  <si>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</si>
  <si>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</si>
  <si>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</si>
  <si>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</si>
  <si>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</si>
  <si>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</si>
  <si>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</si>
  <si>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</si>
  <si>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</si>
  <si>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</si>
  <si>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</si>
  <si>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</si>
  <si>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</si>
  <si>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</si>
  <si>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</si>
  <si>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</si>
  <si>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</si>
  <si>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</si>
  <si>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</si>
  <si>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</si>
  <si>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</si>
  <si>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</si>
  <si>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</si>
  <si>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</si>
  <si>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</si>
  <si>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</si>
  <si>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</si>
  <si>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</si>
  <si>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</si>
  <si>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</si>
  <si>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</si>
  <si>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</si>
  <si>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</si>
  <si>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</si>
  <si>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</si>
  <si>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</si>
  <si>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</si>
  <si>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</si>
  <si>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</si>
  <si>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</si>
  <si>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</si>
  <si>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</si>
  <si>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</si>
  <si>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</si>
  <si>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</si>
  <si>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</si>
  <si>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</si>
  <si>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</si>
  <si>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</si>
  <si>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</si>
  <si>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</si>
  <si>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</si>
  <si>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</si>
  <si>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</si>
  <si>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</si>
  <si>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</si>
  <si>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</si>
  <si>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</si>
  <si>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</si>
  <si>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</si>
  <si>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</si>
  <si>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</si>
  <si>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</si>
  <si>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</si>
  <si>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</si>
  <si>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</si>
  <si>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</si>
  <si>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</si>
  <si>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</si>
  <si>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</si>
  <si>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</si>
  <si>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</si>
  <si>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</si>
  <si>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</si>
  <si>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</si>
  <si>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</si>
  <si>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</si>
  <si>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</si>
  <si>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</si>
  <si>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</si>
  <si>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</si>
  <si>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</si>
  <si>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</si>
  <si>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</si>
  <si>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</si>
  <si>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</si>
  <si>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</si>
  <si>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</si>
  <si>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</si>
  <si>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</si>
  <si>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</si>
  <si>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</si>
  <si>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</si>
  <si>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</si>
  <si>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</si>
  <si>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</si>
  <si>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</si>
  <si>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</si>
  <si>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</si>
  <si>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</si>
  <si>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</si>
  <si>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</si>
  <si>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</si>
  <si>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</si>
  <si>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</si>
  <si>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</si>
  <si>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</si>
  <si>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</si>
  <si>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</si>
  <si>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</si>
  <si>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</si>
  <si>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</si>
  <si>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</si>
  <si>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</si>
  <si>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</si>
  <si>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</si>
  <si>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</si>
  <si>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</si>
  <si>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</si>
  <si>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</si>
  <si>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</si>
  <si>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</si>
  <si>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</si>
  <si>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</si>
  <si>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</si>
  <si>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</si>
  <si>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</si>
  <si>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</si>
  <si>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</si>
  <si>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</si>
  <si>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</si>
  <si>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</si>
  <si>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</si>
  <si>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</si>
  <si>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</si>
  <si>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</si>
  <si>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</si>
  <si>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</si>
  <si>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</si>
  <si>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</si>
  <si>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</si>
  <si>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</si>
  <si>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</si>
  <si>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</si>
  <si>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</si>
  <si>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</si>
  <si>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</si>
  <si>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</si>
  <si>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</si>
  <si>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</si>
  <si>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</si>
  <si>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</si>
  <si>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</si>
  <si>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</si>
  <si>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</si>
  <si>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</si>
  <si>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</si>
  <si>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</si>
  <si>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</si>
  <si>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</si>
  <si>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</si>
  <si>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</si>
  <si>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</si>
  <si>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</si>
  <si>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</si>
  <si>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</si>
  <si>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</si>
  <si>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</si>
  <si>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</si>
  <si>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</si>
  <si>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</si>
  <si>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</si>
  <si>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</si>
  <si>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</si>
  <si>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</si>
  <si>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</si>
  <si>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</si>
  <si>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</si>
  <si>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</si>
  <si>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</si>
  <si>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</si>
  <si>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</si>
  <si>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</si>
  <si>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</si>
  <si>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</si>
  <si>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</si>
  <si>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</si>
  <si>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</si>
  <si>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</si>
  <si>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</si>
  <si>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</si>
  <si>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</si>
  <si>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</si>
  <si>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</si>
  <si>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</si>
  <si>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</si>
  <si>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</si>
  <si>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</si>
  <si>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</si>
  <si>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</si>
  <si>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</si>
  <si>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</si>
  <si>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</si>
  <si>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</si>
  <si>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</si>
  <si>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</si>
  <si>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</si>
  <si>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</si>
  <si>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</si>
  <si>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</si>
  <si>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</si>
  <si>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</si>
  <si>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</si>
  <si>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</si>
  <si>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</si>
  <si>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</si>
  <si>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</si>
  <si>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</si>
  <si>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</si>
  <si>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</si>
  <si>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</si>
  <si>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</si>
  <si>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</si>
  <si>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</si>
  <si>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</si>
  <si>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</si>
  <si>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</si>
  <si>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</si>
  <si>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</si>
  <si>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</si>
  <si>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</si>
  <si>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</si>
  <si>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</si>
  <si>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</si>
  <si>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</si>
  <si>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</si>
  <si>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</si>
  <si>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</si>
  <si>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</si>
  <si>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</si>
  <si>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</si>
  <si>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</si>
  <si>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</si>
  <si>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</si>
  <si>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</si>
  <si>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</si>
  <si>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</si>
  <si>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</si>
  <si>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</si>
  <si>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</si>
  <si>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</si>
  <si>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</si>
  <si>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</si>
  <si>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</si>
  <si>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</si>
  <si>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</si>
  <si>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</si>
  <si>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</si>
  <si>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</si>
  <si>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</si>
  <si>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</si>
  <si>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</si>
  <si>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</si>
  <si>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</si>
  <si>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</si>
  <si>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</si>
  <si>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</si>
  <si>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</si>
  <si>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</si>
  <si>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</si>
  <si>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</si>
  <si>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</si>
  <si>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</si>
  <si>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</si>
  <si>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</si>
  <si>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</si>
  <si>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</si>
  <si>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</si>
  <si>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</si>
  <si>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</si>
  <si>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</si>
  <si>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</si>
  <si>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</si>
  <si>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</si>
  <si>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</si>
  <si>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</si>
  <si>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</si>
  <si>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</si>
  <si>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</si>
  <si>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</si>
  <si>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</si>
  <si>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</si>
  <si>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</si>
  <si>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</si>
  <si>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</si>
  <si>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</si>
  <si>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</si>
  <si>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</si>
  <si>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</si>
  <si>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</si>
  <si>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</si>
  <si>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</si>
  <si>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</si>
  <si>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</si>
  <si>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</si>
  <si>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</si>
  <si>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</si>
  <si>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</si>
  <si>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</si>
  <si>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</si>
  <si>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</si>
  <si>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</si>
  <si>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</si>
  <si>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</si>
  <si>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</si>
  <si>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</si>
  <si>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</si>
  <si>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</si>
  <si>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</si>
  <si>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</si>
  <si>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</si>
  <si>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</si>
  <si>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</si>
  <si>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</si>
  <si>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</si>
  <si>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</si>
  <si>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</si>
  <si>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</si>
  <si>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</si>
  <si>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</si>
  <si>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</si>
  <si>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</si>
  <si>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</si>
  <si>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</si>
  <si>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</si>
  <si>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</si>
  <si>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</si>
  <si>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</si>
  <si>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</si>
  <si>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</si>
  <si>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</si>
  <si>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</si>
  <si>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</si>
  <si>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</si>
  <si>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</si>
  <si>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</si>
  <si>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</si>
  <si>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</si>
  <si>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</si>
  <si>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</si>
  <si>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</si>
  <si>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</si>
  <si>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</si>
  <si>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</si>
  <si>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</si>
  <si>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</si>
  <si>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</si>
  <si>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</si>
  <si>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</si>
  <si>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</si>
  <si>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</si>
  <si>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</si>
  <si>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</si>
  <si>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</si>
  <si>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</si>
  <si>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</si>
  <si>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</si>
  <si>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</si>
  <si>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</si>
  <si>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</si>
  <si>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</si>
  <si>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</si>
  <si>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</si>
  <si>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</si>
  <si>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</si>
  <si>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</si>
  <si>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</si>
  <si>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</si>
  <si>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</si>
  <si>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</si>
  <si>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</si>
  <si>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</si>
  <si>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</si>
  <si>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</si>
  <si>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</si>
  <si>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</si>
  <si>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</si>
  <si>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</si>
  <si>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</si>
  <si>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</si>
  <si>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</si>
  <si>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</si>
  <si>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</si>
  <si>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</si>
  <si>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</si>
  <si>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</si>
  <si>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</si>
  <si>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</si>
  <si>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</si>
  <si>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</si>
  <si>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</si>
  <si>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</si>
  <si>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</si>
  <si>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</si>
  <si>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</si>
  <si>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</si>
  <si>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</si>
  <si>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</si>
  <si>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</si>
  <si>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</si>
  <si>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</si>
  <si>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</si>
  <si>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</si>
  <si>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</si>
  <si>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</si>
  <si>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</si>
  <si>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</si>
  <si>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</si>
  <si>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</si>
  <si>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</si>
  <si>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</si>
  <si>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</si>
  <si>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</si>
  <si>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</si>
  <si>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</si>
  <si>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</si>
  <si>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</si>
  <si>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</si>
  <si>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</si>
  <si>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</si>
  <si>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</si>
  <si>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</si>
  <si>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</si>
  <si>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</si>
  <si>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</si>
  <si>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</si>
  <si>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</si>
  <si>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</si>
  <si>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</si>
  <si>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</si>
  <si>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</si>
  <si>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</si>
  <si>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</si>
  <si>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</si>
  <si>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</si>
  <si>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</si>
  <si>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</si>
  <si>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</si>
  <si>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</si>
  <si>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</si>
  <si>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</si>
  <si>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</si>
  <si>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</si>
  <si>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</si>
  <si>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</si>
  <si>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</si>
  <si>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</si>
  <si>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</si>
  <si>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</si>
  <si>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</si>
  <si>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</si>
  <si>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</si>
  <si>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</si>
  <si>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</si>
  <si>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</si>
  <si>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</si>
  <si>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</si>
  <si>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</si>
  <si>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</si>
  <si>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</si>
  <si>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</si>
  <si>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</si>
  <si>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</si>
  <si>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</si>
  <si>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</si>
  <si>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</si>
  <si>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</si>
  <si>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</si>
  <si>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</si>
  <si>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</si>
  <si>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</si>
  <si>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</si>
  <si>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</si>
  <si>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</si>
  <si>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</si>
  <si>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</si>
  <si>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</si>
  <si>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</si>
  <si>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</si>
  <si>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</si>
  <si>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</si>
  <si>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</si>
  <si>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</si>
  <si>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</si>
  <si>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</si>
  <si>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</si>
  <si>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</si>
  <si>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</si>
  <si>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</si>
  <si>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</si>
  <si>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</si>
  <si>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</si>
  <si>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</si>
  <si>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</si>
  <si>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</si>
  <si>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</si>
  <si>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</si>
  <si>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</si>
  <si>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</si>
  <si>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</si>
  <si>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</si>
  <si>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</si>
  <si>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</si>
  <si>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</si>
  <si>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</si>
  <si>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</si>
  <si>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</si>
  <si>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</si>
  <si>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</si>
  <si>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</si>
  <si>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</si>
  <si>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</si>
  <si>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</si>
  <si>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</si>
  <si>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</si>
  <si>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</si>
  <si>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</si>
  <si>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</si>
  <si>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</si>
  <si>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</si>
  <si>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</si>
  <si>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</si>
  <si>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</si>
  <si>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</si>
  <si>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</si>
  <si>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</si>
  <si>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</si>
  <si>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</si>
  <si>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</si>
  <si>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</si>
  <si>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</si>
  <si>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</si>
  <si>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</si>
  <si>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</si>
  <si>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</si>
  <si>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</si>
  <si>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</si>
  <si>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</si>
  <si>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</si>
  <si>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</si>
  <si>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</si>
  <si>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</si>
  <si>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</si>
  <si>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</si>
  <si>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</si>
  <si>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</si>
  <si>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</si>
  <si>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</si>
  <si>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</si>
  <si>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</si>
  <si>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</si>
  <si>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</si>
  <si>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</si>
  <si>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</si>
  <si>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</si>
  <si>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</si>
  <si>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</si>
  <si>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</si>
  <si>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</si>
  <si>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</si>
  <si>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</si>
  <si>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</si>
  <si>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</si>
  <si>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</si>
  <si>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</si>
  <si>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</si>
  <si>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</si>
  <si>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</si>
  <si>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</si>
  <si>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</si>
  <si>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</si>
  <si>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</si>
  <si>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</si>
  <si>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</si>
  <si>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</si>
  <si>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</si>
  <si>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</si>
  <si>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</si>
  <si>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</si>
  <si>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</si>
  <si>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</si>
  <si>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</si>
  <si>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</si>
  <si>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</si>
  <si>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</si>
  <si>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</si>
  <si>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</si>
  <si>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</si>
  <si>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</si>
  <si>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</si>
  <si>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</si>
  <si>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</si>
  <si>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</si>
  <si>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</si>
  <si>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</si>
  <si>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</si>
  <si>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</si>
  <si>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</si>
  <si>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</si>
  <si>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</si>
  <si>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</si>
  <si>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</si>
  <si>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</si>
  <si>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</si>
  <si>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</si>
  <si>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</si>
  <si>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</si>
  <si>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</si>
  <si>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</si>
  <si>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</si>
  <si>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</si>
  <si>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</si>
  <si>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</si>
  <si>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</si>
  <si>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</si>
  <si>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</si>
  <si>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</si>
  <si>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</si>
  <si>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</si>
  <si>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</si>
  <si>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</si>
  <si>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</si>
  <si>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</si>
  <si>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</si>
  <si>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</si>
  <si>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</si>
  <si>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</si>
  <si>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</si>
  <si>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</si>
  <si>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</si>
  <si>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</si>
  <si>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</si>
  <si>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</si>
  <si>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</si>
  <si>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</si>
  <si>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</si>
  <si>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</si>
  <si>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</si>
  <si>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</si>
  <si>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</si>
  <si>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</si>
  <si>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</si>
  <si>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</si>
  <si>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</si>
  <si>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</si>
  <si>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</si>
  <si>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</si>
  <si>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</si>
  <si>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</si>
  <si>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</si>
  <si>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</si>
  <si>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</si>
  <si>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</si>
  <si>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</si>
  <si>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</si>
  <si>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</si>
  <si>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</si>
  <si>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</si>
  <si>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</si>
  <si>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</si>
  <si>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</si>
  <si>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</si>
  <si>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</si>
  <si>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</si>
  <si>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</si>
  <si>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</si>
  <si>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</si>
  <si>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</si>
  <si>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</si>
  <si>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</si>
  <si>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</si>
  <si>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</si>
  <si>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</si>
  <si>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</si>
  <si>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</si>
  <si>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</si>
  <si>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</si>
  <si>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</si>
  <si>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</si>
  <si>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</si>
  <si>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</si>
  <si>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</si>
  <si>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</si>
  <si>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</si>
  <si>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</si>
  <si>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</si>
  <si>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</si>
  <si>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</si>
  <si>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</si>
  <si>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</si>
  <si>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</si>
  <si>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</si>
  <si>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</si>
  <si>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</si>
  <si>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</si>
  <si>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</si>
  <si>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</si>
  <si>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</si>
  <si>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</si>
  <si>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</si>
  <si>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</si>
  <si>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</si>
  <si>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</si>
  <si>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</si>
  <si>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</si>
  <si>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</si>
  <si>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</si>
  <si>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</si>
  <si>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</si>
  <si>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</si>
  <si>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</si>
  <si>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</si>
  <si>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</si>
  <si>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</si>
  <si>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</si>
  <si>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</si>
  <si>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</si>
  <si>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</si>
  <si>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</si>
  <si>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</si>
  <si>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</si>
  <si>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</si>
  <si>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</si>
  <si>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</si>
  <si>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</si>
  <si>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</si>
  <si>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</si>
  <si>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</si>
  <si>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</si>
  <si>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</si>
  <si>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</si>
  <si>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</si>
  <si>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</si>
  <si>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</si>
  <si>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</si>
  <si>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</si>
  <si>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</si>
  <si>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</si>
  <si>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</si>
  <si>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</si>
  <si>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</si>
  <si>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</si>
  <si>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</si>
  <si>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</si>
  <si>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</si>
  <si>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</si>
  <si>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</si>
  <si>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</si>
  <si>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</si>
  <si>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</si>
  <si>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</si>
  <si>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</si>
  <si>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</si>
  <si>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</si>
  <si>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</si>
  <si>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</si>
  <si>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</si>
  <si>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</si>
  <si>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</si>
  <si>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</si>
  <si>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</si>
  <si>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</si>
  <si>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</si>
  <si>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</si>
  <si>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</si>
  <si>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</si>
  <si>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</si>
  <si>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</si>
  <si>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</si>
  <si>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</si>
  <si>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</si>
  <si>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</si>
  <si>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</si>
  <si>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</si>
  <si>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</si>
  <si>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</si>
  <si>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</si>
  <si>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</si>
  <si>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</si>
  <si>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</si>
  <si>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</si>
  <si>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</si>
  <si>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</si>
  <si>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</si>
  <si>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</si>
  <si>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</si>
  <si>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</si>
  <si>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</si>
  <si>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</si>
  <si>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</si>
  <si>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</si>
  <si>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</si>
  <si>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</si>
  <si>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</si>
  <si>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</si>
  <si>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</si>
  <si>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</si>
  <si>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</si>
  <si>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</si>
  <si>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</si>
  <si>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</si>
  <si>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</si>
  <si>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</si>
  <si>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</si>
  <si>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</si>
  <si>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</si>
  <si>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</si>
  <si>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</si>
  <si>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</si>
  <si>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</si>
  <si>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</si>
  <si>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</si>
  <si>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</si>
  <si>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</si>
  <si>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</si>
  <si>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</si>
  <si>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</si>
  <si>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</si>
  <si>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</si>
  <si>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</si>
  <si>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</si>
  <si>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</si>
  <si>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</si>
  <si>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</si>
  <si>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</si>
  <si>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</si>
  <si>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</si>
  <si>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</si>
  <si>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</si>
  <si>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</si>
  <si>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</si>
  <si>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</si>
  <si>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</si>
  <si>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</si>
  <si>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</si>
  <si>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</si>
  <si>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</si>
  <si>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</si>
  <si>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</si>
  <si>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</si>
  <si>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</si>
  <si>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</si>
  <si>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</si>
  <si>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</si>
  <si>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</si>
  <si>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</si>
  <si>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</si>
  <si>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</si>
  <si>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</si>
  <si>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</si>
  <si>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</si>
  <si>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</si>
  <si>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</si>
  <si>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</si>
  <si>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</si>
  <si>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</si>
  <si>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</si>
  <si>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</si>
  <si>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</si>
  <si>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</si>
  <si>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</si>
  <si>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</si>
  <si>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</si>
  <si>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</si>
  <si>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</si>
  <si>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</si>
  <si>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</si>
  <si>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</si>
  <si>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</si>
  <si>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</si>
  <si>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</si>
  <si>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</si>
  <si>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</si>
  <si>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</si>
  <si>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</si>
  <si>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</si>
  <si>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</si>
  <si>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</si>
  <si>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</si>
  <si>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</si>
  <si>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</si>
  <si>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</si>
  <si>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</si>
  <si>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</si>
  <si>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</si>
  <si>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</si>
  <si>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</si>
  <si>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</si>
  <si>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</si>
  <si>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</si>
  <si>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</si>
  <si>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</si>
  <si>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</si>
  <si>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</si>
  <si>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</si>
  <si>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</si>
  <si>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</si>
  <si>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</si>
  <si>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</si>
  <si>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</si>
  <si>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</si>
  <si>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</si>
  <si>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</si>
  <si>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</si>
  <si>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</si>
  <si>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</si>
  <si>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</si>
  <si>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</si>
  <si>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</si>
  <si>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</si>
  <si>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</si>
  <si>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</si>
  <si>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</si>
  <si>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</si>
  <si>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</si>
  <si>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</si>
  <si>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</si>
  <si>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</si>
  <si>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</si>
  <si>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</si>
  <si>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</si>
  <si>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</si>
  <si>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</si>
  <si>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</si>
  <si>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</si>
  <si>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</si>
  <si>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</si>
  <si>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</si>
  <si>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</si>
  <si>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</si>
  <si>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</si>
  <si>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</si>
  <si>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</si>
  <si>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</si>
  <si>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</si>
  <si>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</si>
  <si>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</si>
  <si>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</si>
  <si>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</si>
  <si>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</si>
  <si>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</si>
  <si>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</si>
  <si>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</si>
  <si>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</si>
  <si>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</si>
  <si>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</si>
  <si>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</si>
  <si>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</si>
  <si>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</si>
  <si>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</si>
  <si>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</si>
  <si>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</si>
  <si>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</si>
  <si>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</si>
  <si>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</si>
  <si>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</si>
  <si>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</si>
  <si>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</si>
  <si>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</si>
  <si>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</si>
  <si>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</si>
  <si>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</si>
  <si>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</si>
  <si>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</si>
  <si>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</si>
  <si>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</si>
  <si>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</si>
  <si>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</si>
  <si>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</si>
  <si>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</si>
  <si>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</si>
  <si>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</si>
  <si>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</si>
  <si>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</si>
  <si>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</si>
  <si>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</si>
  <si>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</si>
  <si>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</si>
  <si>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</si>
  <si>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</si>
  <si>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</si>
  <si>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</si>
  <si>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</si>
  <si>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</si>
  <si>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</si>
  <si>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</si>
  <si>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</si>
  <si>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</si>
  <si>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</si>
  <si>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</si>
  <si>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</si>
  <si>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</si>
  <si>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</si>
  <si>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</si>
  <si>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</si>
  <si>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</si>
  <si>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</si>
  <si>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</si>
  <si>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</si>
  <si>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</si>
  <si>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</si>
  <si>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</si>
  <si>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</si>
  <si>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</si>
  <si>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</si>
  <si>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</si>
  <si>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</si>
  <si>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</si>
  <si>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</si>
  <si>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</si>
  <si>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</si>
  <si>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</si>
  <si>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</si>
  <si>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</si>
  <si>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</si>
  <si>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</si>
  <si>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</si>
  <si>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</si>
  <si>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</si>
  <si>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</si>
  <si>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</si>
  <si>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</si>
  <si>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</si>
  <si>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</si>
  <si>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</si>
  <si>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</si>
  <si>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</si>
  <si>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</si>
  <si>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</si>
  <si>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</si>
  <si>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</si>
  <si>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</si>
  <si>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</si>
  <si>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</si>
  <si>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</si>
  <si>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</si>
  <si>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</si>
  <si>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</si>
  <si>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</si>
  <si>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</si>
  <si>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</si>
  <si>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</si>
  <si>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</si>
  <si>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</si>
  <si>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</si>
  <si>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</si>
  <si>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</si>
  <si>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</si>
  <si>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</si>
  <si>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</si>
  <si>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</si>
  <si>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</si>
  <si>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</si>
  <si>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</si>
  <si>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</si>
  <si>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</si>
  <si>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</si>
  <si>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</si>
  <si>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</si>
  <si>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</si>
  <si>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</si>
  <si>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</si>
  <si>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</si>
  <si>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</si>
  <si>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</si>
  <si>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</si>
  <si>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</si>
  <si>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</si>
  <si>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</si>
  <si>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</si>
  <si>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</si>
  <si>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</si>
  <si>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</si>
  <si>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</si>
  <si>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</si>
  <si>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</si>
  <si>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</si>
  <si>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</si>
  <si>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</si>
  <si>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</si>
  <si>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</si>
  <si>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</si>
  <si>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</si>
  <si>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</si>
  <si>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</si>
  <si>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</si>
  <si>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</si>
  <si>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</si>
  <si>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</si>
  <si>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</si>
  <si>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</si>
  <si>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</si>
  <si>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</si>
  <si>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</si>
  <si>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</si>
  <si>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</si>
  <si>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</si>
  <si>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</si>
  <si>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</si>
  <si>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</si>
  <si>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</si>
  <si>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</si>
  <si>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</si>
  <si>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</si>
  <si>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</si>
  <si>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</si>
  <si>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</si>
  <si>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</si>
  <si>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</si>
  <si>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</si>
  <si>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</si>
  <si>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</si>
  <si>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</si>
  <si>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</si>
  <si>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</si>
  <si>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</si>
  <si>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</si>
  <si>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</si>
  <si>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</si>
  <si>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</si>
  <si>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</si>
  <si>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</si>
  <si>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</si>
  <si>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</si>
  <si>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</si>
  <si>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</si>
  <si>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</si>
  <si>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</si>
  <si>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</si>
  <si>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</si>
  <si>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</si>
  <si>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</si>
  <si>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</si>
  <si>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</si>
  <si>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</si>
  <si>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</si>
  <si>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</si>
  <si>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</si>
  <si>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</si>
  <si>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</si>
  <si>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</si>
  <si>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</si>
  <si>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</si>
  <si>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</si>
  <si>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</si>
  <si>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</si>
  <si>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</si>
  <si>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</si>
  <si>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</si>
  <si>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</si>
  <si>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</si>
  <si>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</si>
  <si>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</si>
  <si>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</si>
  <si>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</si>
  <si>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</si>
  <si>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</si>
  <si>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</si>
  <si>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</si>
  <si>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</si>
  <si>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</si>
  <si>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</si>
  <si>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</si>
  <si>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</si>
  <si>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</si>
  <si>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</si>
  <si>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</si>
  <si>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</si>
  <si>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</si>
  <si>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</si>
  <si>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</si>
  <si>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</si>
  <si>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</si>
  <si>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</si>
  <si>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</si>
  <si>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</si>
  <si>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</si>
  <si>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</si>
  <si>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</si>
  <si>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</si>
  <si>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</si>
  <si>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</si>
  <si>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</si>
  <si>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</si>
  <si>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</si>
  <si>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</si>
  <si>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</si>
  <si>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</si>
  <si>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</si>
  <si>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</si>
  <si>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</si>
  <si>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</si>
  <si>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</si>
  <si>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</si>
  <si>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</si>
  <si>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</si>
  <si>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</si>
  <si>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</si>
  <si>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</si>
  <si>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</si>
  <si>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</si>
  <si>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</si>
  <si>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</si>
  <si>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</si>
  <si>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</si>
  <si>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</si>
  <si>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</si>
  <si>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</si>
  <si>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</si>
  <si>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</si>
  <si>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</si>
  <si>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</si>
  <si>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</si>
  <si>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</si>
  <si>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</si>
  <si>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</si>
  <si>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</si>
  <si>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</si>
  <si>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</si>
  <si>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</si>
  <si>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</si>
  <si>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</si>
  <si>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</si>
  <si>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</si>
  <si>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</si>
  <si>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</si>
  <si>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</si>
  <si>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</si>
  <si>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</si>
  <si>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</si>
  <si>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</si>
  <si>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</si>
  <si>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</si>
  <si>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</si>
  <si>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</si>
  <si>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</si>
  <si>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</si>
  <si>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</si>
  <si>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</si>
  <si>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</si>
  <si>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</si>
  <si>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</si>
  <si>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</si>
  <si>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</si>
  <si>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</si>
  <si>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</si>
  <si>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</si>
  <si>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</si>
  <si>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</si>
  <si>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</si>
  <si>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</si>
  <si>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</si>
  <si>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</si>
  <si>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</si>
  <si>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</si>
  <si>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</si>
  <si>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</si>
  <si>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</si>
  <si>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</si>
  <si>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</si>
  <si>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</si>
  <si>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</si>
  <si>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</si>
  <si>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</si>
  <si>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</si>
  <si>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</si>
  <si>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</si>
  <si>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</si>
  <si>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</si>
  <si>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</si>
  <si>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</si>
  <si>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</si>
  <si>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</si>
  <si>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</si>
  <si>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</si>
  <si>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</si>
  <si>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</si>
  <si>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</si>
  <si>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</si>
  <si>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</si>
  <si>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</si>
  <si>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</si>
  <si>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</si>
  <si>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</si>
  <si>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</si>
  <si>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</si>
  <si>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</si>
  <si>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</si>
  <si>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</si>
  <si>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</si>
  <si>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</si>
  <si>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</si>
  <si>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</si>
  <si>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</si>
  <si>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</si>
  <si>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</si>
  <si>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</si>
  <si>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</si>
  <si>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</si>
  <si>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</si>
  <si>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</si>
  <si>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</si>
  <si>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</si>
  <si>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</si>
  <si>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</si>
  <si>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</si>
  <si>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</si>
  <si>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</si>
  <si>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</si>
  <si>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</si>
  <si>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</si>
  <si>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</si>
  <si>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</si>
  <si>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</si>
  <si>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</si>
  <si>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</si>
  <si>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</si>
  <si>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</si>
  <si>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</si>
  <si>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</si>
  <si>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</si>
  <si>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</si>
  <si>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</si>
  <si>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</si>
  <si>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</si>
  <si>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</si>
  <si>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</si>
  <si>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</si>
  <si>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</si>
  <si>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</si>
  <si>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</si>
  <si>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</si>
  <si>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</si>
  <si>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</si>
  <si>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</si>
  <si>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</si>
  <si>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</si>
  <si>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</si>
  <si>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</si>
  <si>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</si>
  <si>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</si>
  <si>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</si>
  <si>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</si>
  <si>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</si>
  <si>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</si>
  <si>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</si>
  <si>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</si>
  <si>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</si>
  <si>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</si>
  <si>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</si>
  <si>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</si>
  <si>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</si>
  <si>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</si>
  <si>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</si>
  <si>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</si>
  <si>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</si>
  <si>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</si>
  <si>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</si>
  <si>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</si>
  <si>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</si>
  <si>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</si>
  <si>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</si>
  <si>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</si>
  <si>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</si>
  <si>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</si>
  <si>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</si>
  <si>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</si>
  <si>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</si>
  <si>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</si>
  <si>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</si>
  <si>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</si>
  <si>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</si>
  <si>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</si>
  <si>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</si>
  <si>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</si>
  <si>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</si>
  <si>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</si>
  <si>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</si>
  <si>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</si>
  <si>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</si>
  <si>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</si>
  <si>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</si>
  <si>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</si>
  <si>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</si>
  <si>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</si>
  <si>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</si>
  <si>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</si>
  <si>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</si>
  <si>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</si>
  <si>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</si>
  <si>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</si>
  <si>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</si>
  <si>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</si>
  <si>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</si>
  <si>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</si>
  <si>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</si>
  <si>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</si>
  <si>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</si>
  <si>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</si>
  <si>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</si>
  <si>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</si>
  <si>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</si>
  <si>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</si>
  <si>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</si>
  <si>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</si>
  <si>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</si>
  <si>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</si>
  <si>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</si>
  <si>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</si>
  <si>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</si>
  <si>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</si>
  <si>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</si>
  <si>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</si>
  <si>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</si>
  <si>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</si>
  <si>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</si>
  <si>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</si>
  <si>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</si>
  <si>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</si>
  <si>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</si>
  <si>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</si>
  <si>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</si>
  <si>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</si>
  <si>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</si>
  <si>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</si>
  <si>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</si>
  <si>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</si>
  <si>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</si>
  <si>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</si>
  <si>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</si>
  <si>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</si>
  <si>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</si>
  <si>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</si>
  <si>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</si>
  <si>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</si>
  <si>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</si>
  <si>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</si>
  <si>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</si>
  <si>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</si>
  <si>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</si>
  <si>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</si>
  <si>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</si>
  <si>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</si>
  <si>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</si>
  <si>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</si>
  <si>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</si>
  <si>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</si>
  <si>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</si>
  <si>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</si>
  <si>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</si>
  <si>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</si>
  <si>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</si>
  <si>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</si>
  <si>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</si>
  <si>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</si>
  <si>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</si>
  <si>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</si>
  <si>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</si>
  <si>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</si>
  <si>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</si>
  <si>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</si>
  <si>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</si>
  <si>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</si>
  <si>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</si>
  <si>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</si>
  <si>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</si>
  <si>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</si>
  <si>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</si>
  <si>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</si>
  <si>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</si>
  <si>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</si>
  <si>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</si>
  <si>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</si>
  <si>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</si>
  <si>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</si>
  <si>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</si>
  <si>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</si>
  <si>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</si>
  <si>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</si>
  <si>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</si>
  <si>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</si>
  <si>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</si>
  <si>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</si>
  <si>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</si>
  <si>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</si>
  <si>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</si>
  <si>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</si>
  <si>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</si>
  <si>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</si>
  <si>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</si>
  <si>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</si>
  <si>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</si>
  <si>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</si>
  <si>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</si>
  <si>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</si>
  <si>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</si>
  <si>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</si>
  <si>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</si>
  <si>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</si>
  <si>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</si>
  <si>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</si>
  <si>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</si>
  <si>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</si>
  <si>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</si>
  <si>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</si>
  <si>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</si>
  <si>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</si>
  <si>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</si>
  <si>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</si>
  <si>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</si>
  <si>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</si>
  <si>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</si>
  <si>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</si>
  <si>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</si>
  <si>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</si>
  <si>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</si>
  <si>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</si>
  <si>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</si>
  <si>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</si>
  <si>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</si>
  <si>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</si>
  <si>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</si>
  <si>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</si>
  <si>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</si>
  <si>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</si>
  <si>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</si>
  <si>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</si>
  <si>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</si>
  <si>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</si>
  <si>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</si>
  <si>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</si>
  <si>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</si>
  <si>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</si>
  <si>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</si>
  <si>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</si>
  <si>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</si>
  <si>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</si>
  <si>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</si>
  <si>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</si>
  <si>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</si>
  <si>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</si>
  <si>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</si>
  <si>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</si>
  <si>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</si>
  <si>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</si>
  <si>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</si>
  <si>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</si>
  <si>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</si>
  <si>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</si>
  <si>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</si>
  <si>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</si>
  <si>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</si>
  <si>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</si>
  <si>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</si>
  <si>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</si>
  <si>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</si>
  <si>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</si>
  <si>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</si>
  <si>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</si>
  <si>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</si>
  <si>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</si>
  <si>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</si>
  <si>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</si>
  <si>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</si>
  <si>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</si>
  <si>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</si>
  <si>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</si>
  <si>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</si>
  <si>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</si>
  <si>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</si>
  <si>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</si>
  <si>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</si>
  <si>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</si>
  <si>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</si>
  <si>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</si>
  <si>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</si>
  <si>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</si>
  <si>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</si>
  <si>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</si>
  <si>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</si>
  <si>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</si>
  <si>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</si>
  <si>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</si>
  <si>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</si>
  <si>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</si>
  <si>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</si>
  <si>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</si>
  <si>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</si>
  <si>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</si>
  <si>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</si>
  <si>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</si>
  <si>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</si>
  <si>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</si>
  <si>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</si>
  <si>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</si>
  <si>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</si>
  <si>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</si>
  <si>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</si>
  <si>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</si>
  <si>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</si>
  <si>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</si>
  <si>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</si>
  <si>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</si>
  <si>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</si>
  <si>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</si>
  <si>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</si>
  <si>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</si>
  <si>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</si>
  <si>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</si>
  <si>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</si>
  <si>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</si>
  <si>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</si>
  <si>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</si>
  <si>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</si>
  <si>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</si>
  <si>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</si>
  <si>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</si>
  <si>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</si>
  <si>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</si>
  <si>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</si>
  <si>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</si>
  <si>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</si>
  <si>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</si>
  <si>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</si>
  <si>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</si>
  <si>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</si>
  <si>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</si>
  <si>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</si>
  <si>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</si>
  <si>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</si>
  <si>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</si>
  <si>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</si>
  <si>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</si>
  <si>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</si>
  <si>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</si>
  <si>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</si>
  <si>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</si>
  <si>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</si>
  <si>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</si>
  <si>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</si>
  <si>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</si>
  <si>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</si>
  <si>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</si>
  <si>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</si>
  <si>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</si>
  <si>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</si>
  <si>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</si>
  <si>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</si>
  <si>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</si>
  <si>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</si>
  <si>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</si>
  <si>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</si>
  <si>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</si>
  <si>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</si>
  <si>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</si>
  <si>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</si>
  <si>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</si>
  <si>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</si>
  <si>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</si>
  <si>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</si>
  <si>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</si>
  <si>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</si>
  <si>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</si>
  <si>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</si>
  <si>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</si>
  <si>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</si>
  <si>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</si>
  <si>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</si>
  <si>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</si>
  <si>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</si>
  <si>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</si>
  <si>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</si>
  <si>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</si>
  <si>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</si>
  <si>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</si>
  <si>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</si>
  <si>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</si>
  <si>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</si>
  <si>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</si>
  <si>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</si>
  <si>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</si>
  <si>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</si>
  <si>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</si>
  <si>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</si>
  <si>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</si>
  <si>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</si>
  <si>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</si>
  <si>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</si>
  <si>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</si>
  <si>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</si>
  <si>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</si>
  <si>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</si>
  <si>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</si>
  <si>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</si>
  <si>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</si>
  <si>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</si>
  <si>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</si>
  <si>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</si>
  <si>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</si>
  <si>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</si>
  <si>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</si>
  <si>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</si>
  <si>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</si>
  <si>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</si>
  <si>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</si>
  <si>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</si>
  <si>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</si>
  <si>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</si>
  <si>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</si>
  <si>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</si>
  <si>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</si>
  <si>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</si>
  <si>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</si>
  <si>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</si>
  <si>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</si>
  <si>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</si>
  <si>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</si>
  <si>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</si>
  <si>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</si>
  <si>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</si>
  <si>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</si>
  <si>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</si>
  <si>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</si>
  <si>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</si>
  <si>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</si>
  <si>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</si>
  <si>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</si>
  <si>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</si>
  <si>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</si>
  <si>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</si>
  <si>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</si>
  <si>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</si>
  <si>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</si>
  <si>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</si>
  <si>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</si>
  <si>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</si>
  <si>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</si>
  <si>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</si>
  <si>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</si>
  <si>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</si>
  <si>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</si>
  <si>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</si>
  <si>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</si>
  <si>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</si>
  <si>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</si>
  <si>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</si>
  <si>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</si>
  <si>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</si>
  <si>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</si>
  <si>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</si>
  <si>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</si>
  <si>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</si>
  <si>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</si>
  <si>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</si>
  <si>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</si>
  <si>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</si>
  <si>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</si>
  <si>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</si>
  <si>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</si>
  <si>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</si>
  <si>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</si>
  <si>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</si>
  <si>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</si>
  <si>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</si>
  <si>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</si>
  <si>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</si>
  <si>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</si>
  <si>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</si>
  <si>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</si>
  <si>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</si>
  <si>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</si>
  <si>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</si>
  <si>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</si>
  <si>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</si>
  <si>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</si>
  <si>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</si>
  <si>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</si>
  <si>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</si>
  <si>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</si>
  <si>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</si>
  <si>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</si>
  <si>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</si>
  <si>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</si>
  <si>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</si>
  <si>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</si>
  <si>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</si>
  <si>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</si>
  <si>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</si>
  <si>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</si>
  <si>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</si>
  <si>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</si>
  <si>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</si>
  <si>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</si>
  <si>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</si>
  <si>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</si>
  <si>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</si>
  <si>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</si>
  <si>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</si>
  <si>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</si>
  <si>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</si>
  <si>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</si>
  <si>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</si>
  <si>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</si>
  <si>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</si>
  <si>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</si>
  <si>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</si>
  <si>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</si>
  <si>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</si>
  <si>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</si>
  <si>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</si>
  <si>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</si>
  <si>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</si>
  <si>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</si>
  <si>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</si>
  <si>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</si>
  <si>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</si>
  <si>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</si>
  <si>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</si>
  <si>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</si>
  <si>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</si>
  <si>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</si>
  <si>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</si>
  <si>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</si>
  <si>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</si>
  <si>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</si>
  <si>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</si>
  <si>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</si>
  <si>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</si>
  <si>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</si>
  <si>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</si>
  <si>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</si>
  <si>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</si>
  <si>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</si>
  <si>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</si>
  <si>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</si>
  <si>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</si>
  <si>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</si>
  <si>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</si>
  <si>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</si>
  <si>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</si>
  <si>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</si>
  <si>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</si>
  <si>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</si>
  <si>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</si>
  <si>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</si>
  <si>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</si>
  <si>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</si>
  <si>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</si>
  <si>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</si>
  <si>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</si>
  <si>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</si>
  <si>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</si>
  <si>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</si>
  <si>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</si>
  <si>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</si>
  <si>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</si>
  <si>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</si>
  <si>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</si>
  <si>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</si>
  <si>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</si>
  <si>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</si>
  <si>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</si>
  <si>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</si>
  <si>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</si>
  <si>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</si>
  <si>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</si>
  <si>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</si>
  <si>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</si>
  <si>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</si>
  <si>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</si>
  <si>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</si>
  <si>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</si>
  <si>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</si>
  <si>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</si>
  <si>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</si>
  <si>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</si>
  <si>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</si>
  <si>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</si>
  <si>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</si>
  <si>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</si>
  <si>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</si>
  <si>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</si>
  <si>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</si>
  <si>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</si>
  <si>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</si>
  <si>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</si>
  <si>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</si>
  <si>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</si>
  <si>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</si>
  <si>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</si>
  <si>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</si>
  <si>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</si>
  <si>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</si>
  <si>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</si>
  <si>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</si>
  <si>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</si>
  <si>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</si>
  <si>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</si>
  <si>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</si>
  <si>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</si>
  <si>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</si>
  <si>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</si>
  <si>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</si>
  <si>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</si>
  <si>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</si>
  <si>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</si>
  <si>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</si>
  <si>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</si>
  <si>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</si>
  <si>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</si>
  <si>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</si>
  <si>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</si>
  <si>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</si>
  <si>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</si>
  <si>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</si>
  <si>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</si>
  <si>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</si>
  <si>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</si>
  <si>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</si>
  <si>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</si>
  <si>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</si>
  <si>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</si>
  <si>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</si>
  <si>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</si>
  <si>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</si>
  <si>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</si>
  <si>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</si>
  <si>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</si>
  <si>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</si>
  <si>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</si>
  <si>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</si>
  <si>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</si>
  <si>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</si>
  <si>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</si>
  <si>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</si>
  <si>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</si>
  <si>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</si>
  <si>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</si>
  <si>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</si>
  <si>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</si>
  <si>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</si>
  <si>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</si>
  <si>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</si>
  <si>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</si>
  <si>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</si>
  <si>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</si>
  <si>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</si>
  <si>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</si>
  <si>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</si>
  <si>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</si>
  <si>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</si>
  <si>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</si>
  <si>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</si>
  <si>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</si>
  <si>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</si>
  <si>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</si>
  <si>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</si>
  <si>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</si>
  <si>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</si>
  <si>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</si>
  <si>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</si>
  <si>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</si>
  <si>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</si>
  <si>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</si>
  <si>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</si>
  <si>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</si>
  <si>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</si>
  <si>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</si>
  <si>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</si>
  <si>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</si>
  <si>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</si>
  <si>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</si>
  <si>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</si>
  <si>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</si>
  <si>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</si>
  <si>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</si>
  <si>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</si>
  <si>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</si>
  <si>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</si>
  <si>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</si>
  <si>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</si>
  <si>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</si>
  <si>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</si>
  <si>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</si>
  <si>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</si>
  <si>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</si>
  <si>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</si>
  <si>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</si>
  <si>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</si>
  <si>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</si>
  <si>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</si>
  <si>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</si>
  <si>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</si>
  <si>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</si>
  <si>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</si>
  <si>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</si>
  <si>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</si>
  <si>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</si>
  <si>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</si>
  <si>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</si>
  <si>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</si>
  <si>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</si>
  <si>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</si>
  <si>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</si>
  <si>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</si>
  <si>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</si>
  <si>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</si>
  <si>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</si>
  <si>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</si>
  <si>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</si>
  <si>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</si>
  <si>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</si>
  <si>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</si>
  <si>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</si>
  <si>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</si>
  <si>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</si>
  <si>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</si>
  <si>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</si>
  <si>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</si>
  <si>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</si>
  <si>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</si>
  <si>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</si>
  <si>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</si>
  <si>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</si>
  <si>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</si>
  <si>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</si>
  <si>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</si>
  <si>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</si>
  <si>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</si>
  <si>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</si>
  <si>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</si>
  <si>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</si>
  <si>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</si>
  <si>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</si>
  <si>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</si>
  <si>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</si>
  <si>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</si>
  <si>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</si>
  <si>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</si>
  <si>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</si>
  <si>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</si>
  <si>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</si>
  <si>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</si>
  <si>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</si>
  <si>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</si>
  <si>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</si>
  <si>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</si>
  <si>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</si>
  <si>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</si>
  <si>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</si>
  <si>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</si>
  <si>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</si>
  <si>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</si>
  <si>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</si>
  <si>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</si>
  <si>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</si>
  <si>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</si>
  <si>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</si>
  <si>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</si>
  <si>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</si>
  <si>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</si>
  <si>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</si>
  <si>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</si>
  <si>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</si>
  <si>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</si>
  <si>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</si>
  <si>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</si>
  <si>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</si>
  <si>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</si>
  <si>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</si>
  <si>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</si>
  <si>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</si>
  <si>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</si>
  <si>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</si>
  <si>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</si>
  <si>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</si>
  <si>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</si>
  <si>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</si>
  <si>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</si>
  <si>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</si>
  <si>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</si>
  <si>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</si>
  <si>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</si>
  <si>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</si>
  <si>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</si>
  <si>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</si>
  <si>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</si>
  <si>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</si>
  <si>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</si>
  <si>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</si>
  <si>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</si>
  <si>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</si>
  <si>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</si>
  <si>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</si>
  <si>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</si>
  <si>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</si>
  <si>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</si>
  <si>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</si>
  <si>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</si>
  <si>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</si>
  <si>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</si>
  <si>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</si>
  <si>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</si>
  <si>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</si>
  <si>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</si>
  <si>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</si>
  <si>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</si>
  <si>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</si>
  <si>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</si>
  <si>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</si>
  <si>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</si>
  <si>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</si>
  <si>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</si>
  <si>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</si>
  <si>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</si>
  <si>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</si>
  <si>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</si>
  <si>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</si>
  <si>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</si>
  <si>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</si>
  <si>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</si>
  <si>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</si>
  <si>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</si>
  <si>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</si>
  <si>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</si>
  <si>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</si>
  <si>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</si>
  <si>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</si>
  <si>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</si>
  <si>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</si>
  <si>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</si>
  <si>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</si>
  <si>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</si>
  <si>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</si>
  <si>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</si>
  <si>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</si>
  <si>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</si>
  <si>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</si>
  <si>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</si>
  <si>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</si>
  <si>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</si>
  <si>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</si>
  <si>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</si>
  <si>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</si>
  <si>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</si>
  <si>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</si>
  <si>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</si>
  <si>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</si>
  <si>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</si>
  <si>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</si>
  <si>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</si>
  <si>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</si>
  <si>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</si>
  <si>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</si>
  <si>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</si>
  <si>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</si>
  <si>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</si>
  <si>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</si>
  <si>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</si>
  <si>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</si>
  <si>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</si>
  <si>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</si>
  <si>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</si>
  <si>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</si>
  <si>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</si>
  <si>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</si>
  <si>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</si>
  <si>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</si>
  <si>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</si>
  <si>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</si>
  <si>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</si>
  <si>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</si>
  <si>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</si>
  <si>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</si>
  <si>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</si>
  <si>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</si>
  <si>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</si>
  <si>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</si>
  <si>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</si>
  <si>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</si>
  <si>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</si>
  <si>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</si>
  <si>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</si>
  <si>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</si>
  <si>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</si>
  <si>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</si>
  <si>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</si>
  <si>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</si>
  <si>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</si>
  <si>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</si>
  <si>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</si>
  <si>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</si>
  <si>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</si>
  <si>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</si>
  <si>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</si>
  <si>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</si>
  <si>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</si>
  <si>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</si>
  <si>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</si>
  <si>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</si>
  <si>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</si>
  <si>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</si>
  <si>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</si>
  <si>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</si>
  <si>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</si>
  <si>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</si>
  <si>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</si>
  <si>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</si>
  <si>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</si>
  <si>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</si>
  <si>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</si>
  <si>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</si>
  <si>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</si>
  <si>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</si>
  <si>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</si>
  <si>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</si>
  <si>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</si>
  <si>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</si>
  <si>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</si>
  <si>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</si>
  <si>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</si>
  <si>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</si>
  <si>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</si>
  <si>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</si>
  <si>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</si>
  <si>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</si>
  <si>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</si>
  <si>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</si>
  <si>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</si>
  <si>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</si>
  <si>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</si>
  <si>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</si>
  <si>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</si>
  <si>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</si>
  <si>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</si>
  <si>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</si>
  <si>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</si>
  <si>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</si>
  <si>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</si>
  <si>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</si>
  <si>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</si>
  <si>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</si>
  <si>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</si>
  <si>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</si>
  <si>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</si>
  <si>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</si>
  <si>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</si>
  <si>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</si>
  <si>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</si>
  <si>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</si>
  <si>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</si>
  <si>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</si>
  <si>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</si>
  <si>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</si>
  <si>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</si>
  <si>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</si>
  <si>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</si>
  <si>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</si>
  <si>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</si>
  <si>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</si>
  <si>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</si>
  <si>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</si>
  <si>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</si>
  <si>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</si>
  <si>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</si>
  <si>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</si>
  <si>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</si>
  <si>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</si>
  <si>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</si>
  <si>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</si>
  <si>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</si>
  <si>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</si>
  <si>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</si>
  <si>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</si>
  <si>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</si>
  <si>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</si>
  <si>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</si>
  <si>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</si>
  <si>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</si>
  <si>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</si>
  <si>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</si>
  <si>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</si>
  <si>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</si>
  <si>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</si>
  <si>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</si>
  <si>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</si>
  <si>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</si>
  <si>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</si>
  <si>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</si>
  <si>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</si>
  <si>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</si>
  <si>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</si>
  <si>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</si>
  <si>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</si>
  <si>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</si>
  <si>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</si>
  <si>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</si>
  <si>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</si>
  <si>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</si>
  <si>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</si>
  <si>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</si>
  <si>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</si>
  <si>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</si>
  <si>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</si>
  <si>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</si>
  <si>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</si>
  <si>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</si>
  <si>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</si>
  <si>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</si>
  <si>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</si>
  <si>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</si>
  <si>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</si>
  <si>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</si>
  <si>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</si>
  <si>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</si>
  <si>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</si>
  <si>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</si>
  <si>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</si>
  <si>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</si>
  <si>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</si>
  <si>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</si>
  <si>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</si>
  <si>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</si>
  <si>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</si>
  <si>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</si>
  <si>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</si>
  <si>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</si>
  <si>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</si>
  <si>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</si>
  <si>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</si>
  <si>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</si>
  <si>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</si>
  <si>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</si>
  <si>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</si>
  <si>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</si>
  <si>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</si>
  <si>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</si>
  <si>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</si>
  <si>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</si>
  <si>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</si>
  <si>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</si>
  <si>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</si>
  <si>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</si>
  <si>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</si>
  <si>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</si>
  <si>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</si>
  <si>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</si>
  <si>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</si>
  <si>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</si>
  <si>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</si>
  <si>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</si>
  <si>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</si>
  <si>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</si>
  <si>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</si>
  <si>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</si>
  <si>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</si>
  <si>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</si>
  <si>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</si>
  <si>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</si>
  <si>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</si>
  <si>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</si>
  <si>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</si>
  <si>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</si>
  <si>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</si>
  <si>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</si>
  <si>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</si>
  <si>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</si>
  <si>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</si>
  <si>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</si>
  <si>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</si>
  <si>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</si>
  <si>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</si>
  <si>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</si>
  <si>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</si>
  <si>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</si>
  <si>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</si>
  <si>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</si>
  <si>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</si>
  <si>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</si>
  <si>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</si>
  <si>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</si>
  <si>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</si>
  <si>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</si>
  <si>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</si>
  <si>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</si>
  <si>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</si>
  <si>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</si>
  <si>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</si>
  <si>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</si>
  <si>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</si>
  <si>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</si>
  <si>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</si>
  <si>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</si>
  <si>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</si>
  <si>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</si>
  <si>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</si>
  <si>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</si>
  <si>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</si>
  <si>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</si>
  <si>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</si>
  <si>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</si>
  <si>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</si>
  <si>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</si>
  <si>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</si>
  <si>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</si>
  <si>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</si>
  <si>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</si>
  <si>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</si>
  <si>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</si>
  <si>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</si>
  <si>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</si>
  <si>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</si>
  <si>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</si>
  <si>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</si>
  <si>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</si>
  <si>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</si>
  <si>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</si>
  <si>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</si>
  <si>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</si>
  <si>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</si>
  <si>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</si>
  <si>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</si>
  <si>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</si>
  <si>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</si>
  <si>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</si>
  <si>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</si>
  <si>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</si>
  <si>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</si>
  <si>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</si>
  <si>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</si>
  <si>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</si>
  <si>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</si>
  <si>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</si>
  <si>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</si>
  <si>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</si>
  <si>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</si>
  <si>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</si>
  <si>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</si>
  <si>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</si>
  <si>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</si>
  <si>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</si>
  <si>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</si>
  <si>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</si>
  <si>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</si>
  <si>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</si>
  <si>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</si>
  <si>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</si>
  <si>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</si>
  <si>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</si>
  <si>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</si>
  <si>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</si>
  <si>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</si>
  <si>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</si>
  <si>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</si>
  <si>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</si>
  <si>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</si>
  <si>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</si>
  <si>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</si>
  <si>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</si>
  <si>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</si>
  <si>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</si>
  <si>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</si>
  <si>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</si>
  <si>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</si>
  <si>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</si>
  <si>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</si>
  <si>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</si>
  <si>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</si>
  <si>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</si>
  <si>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</si>
  <si>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</si>
  <si>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</si>
  <si>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</si>
  <si>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</si>
  <si>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</si>
  <si>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</si>
  <si>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</si>
  <si>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</si>
  <si>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</si>
  <si>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</si>
  <si>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</si>
  <si>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</si>
  <si>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</si>
  <si>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</si>
  <si>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</si>
  <si>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</si>
  <si>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</si>
  <si>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</si>
  <si>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</si>
  <si>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</si>
  <si>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</si>
  <si>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</si>
  <si>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</si>
  <si>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</si>
  <si>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</si>
  <si>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</si>
  <si>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</si>
  <si>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</si>
  <si>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</si>
  <si>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</si>
  <si>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</si>
  <si>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</si>
  <si>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</si>
  <si>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</si>
  <si>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</si>
  <si>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</si>
  <si>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</si>
  <si>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</si>
  <si>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</si>
  <si>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</si>
  <si>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</si>
  <si>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</si>
  <si>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</si>
  <si>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</si>
  <si>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</si>
  <si>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</si>
  <si>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</si>
  <si>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</si>
  <si>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</si>
  <si>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</si>
  <si>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</si>
  <si>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</si>
  <si>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</si>
  <si>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</si>
  <si>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</si>
  <si>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</si>
  <si>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</si>
  <si>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</si>
  <si>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</si>
  <si>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</si>
  <si>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</si>
  <si>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</si>
  <si>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</si>
  <si>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</si>
  <si>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</si>
  <si>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</si>
  <si>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</si>
  <si>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</si>
  <si>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</si>
  <si>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</si>
  <si>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</si>
  <si>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</si>
  <si>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</si>
  <si>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</si>
  <si>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</si>
  <si>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</si>
  <si>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</si>
  <si>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</si>
  <si>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</si>
  <si>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</si>
  <si>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</si>
  <si>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</si>
  <si>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</si>
  <si>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</si>
  <si>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</si>
  <si>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</si>
  <si>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</si>
  <si>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</si>
  <si>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</si>
  <si>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</si>
  <si>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</si>
  <si>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</si>
  <si>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</si>
  <si>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</si>
  <si>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</si>
  <si>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</si>
  <si>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</si>
  <si>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</si>
  <si>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</si>
  <si>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</si>
  <si>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</si>
  <si>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</si>
  <si>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</si>
  <si>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</si>
  <si>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</si>
  <si>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</si>
  <si>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</si>
  <si>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</si>
  <si>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</si>
  <si>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</si>
  <si>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</si>
  <si>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</si>
  <si>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</si>
  <si>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</si>
  <si>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</si>
  <si>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</si>
  <si>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</si>
  <si>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</si>
  <si>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</si>
  <si>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</si>
  <si>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</si>
  <si>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</si>
  <si>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</si>
  <si>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</si>
  <si>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</si>
  <si>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</si>
  <si>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</si>
  <si>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</si>
  <si>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</si>
  <si>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</si>
  <si>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</si>
  <si>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</si>
  <si>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</si>
  <si>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</si>
  <si>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</si>
  <si>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</si>
  <si>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</si>
  <si>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</si>
  <si>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</si>
  <si>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</si>
  <si>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</si>
  <si>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</si>
  <si>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</si>
  <si>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</si>
  <si>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</si>
  <si>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</si>
  <si>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</si>
  <si>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</si>
  <si>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</si>
  <si>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</si>
  <si>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</si>
  <si>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</si>
  <si>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</si>
  <si>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</si>
  <si>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</si>
  <si>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</si>
  <si>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</si>
  <si>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</si>
  <si>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</si>
  <si>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</si>
  <si>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</si>
  <si>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</si>
  <si>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</si>
  <si>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</si>
  <si>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</si>
  <si>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</si>
  <si>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</si>
  <si>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</si>
  <si>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</si>
  <si>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</si>
  <si>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</si>
  <si>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</si>
  <si>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</si>
  <si>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</si>
  <si>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</si>
  <si>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</si>
  <si>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</si>
  <si>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</si>
  <si>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</si>
  <si>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</si>
  <si>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</si>
  <si>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</si>
  <si>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</si>
  <si>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</si>
  <si>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</si>
  <si>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</si>
  <si>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</si>
  <si>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</si>
  <si>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</si>
  <si>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</si>
  <si>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</si>
  <si>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</si>
  <si>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</si>
  <si>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</si>
  <si>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</si>
  <si>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</si>
  <si>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</si>
  <si>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</si>
  <si>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</si>
  <si>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</si>
  <si>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</si>
  <si>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</si>
  <si>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</si>
  <si>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</si>
  <si>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</si>
  <si>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</si>
  <si>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</si>
  <si>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</si>
  <si>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</si>
  <si>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</si>
  <si>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</si>
  <si>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</si>
  <si>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</si>
  <si>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</si>
  <si>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</si>
  <si>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</si>
  <si>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</si>
  <si>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</si>
  <si>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</si>
  <si>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</si>
  <si>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</si>
  <si>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</si>
  <si>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</si>
  <si>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</si>
  <si>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</si>
  <si>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</si>
  <si>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</si>
  <si>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</si>
  <si>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</si>
  <si>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</si>
  <si>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</si>
  <si>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</si>
  <si>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</si>
  <si>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</si>
  <si>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</si>
  <si>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</si>
  <si>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</si>
  <si>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</si>
  <si>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</si>
  <si>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</si>
  <si>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</si>
  <si>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</si>
  <si>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</si>
  <si>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</si>
  <si>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</si>
  <si>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</si>
  <si>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</si>
  <si>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</si>
  <si>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</si>
  <si>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</si>
  <si>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</si>
  <si>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</si>
  <si>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</si>
  <si>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</si>
  <si>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</si>
  <si>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</si>
  <si>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</si>
  <si>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</si>
  <si>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</si>
  <si>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</si>
  <si>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</si>
  <si>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</si>
  <si>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</si>
  <si>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</si>
  <si>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</si>
  <si>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</si>
  <si>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</si>
  <si>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</si>
  <si>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</si>
  <si>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</si>
  <si>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</si>
  <si>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</si>
  <si>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</si>
  <si>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</si>
  <si>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</si>
  <si>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</si>
  <si>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</si>
  <si>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</si>
  <si>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</si>
  <si>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</si>
  <si>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</si>
  <si>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</si>
  <si>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</si>
  <si>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</si>
  <si>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</si>
  <si>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</si>
  <si>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</si>
  <si>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</si>
  <si>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</si>
  <si>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</si>
  <si>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</si>
  <si>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</si>
  <si>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</si>
  <si>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</si>
  <si>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</si>
  <si>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</si>
  <si>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</si>
  <si>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</si>
  <si>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</si>
  <si>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</si>
  <si>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</si>
  <si>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</si>
  <si>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</si>
  <si>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</si>
  <si>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</si>
  <si>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</si>
  <si>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</si>
  <si>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</si>
  <si>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</si>
  <si>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</si>
  <si>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</si>
  <si>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</si>
  <si>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</si>
  <si>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</si>
  <si>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</si>
  <si>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</si>
  <si>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</si>
  <si>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</si>
  <si>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</si>
  <si>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</si>
  <si>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</si>
  <si>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</si>
  <si>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</si>
  <si>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</si>
  <si>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</si>
  <si>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</si>
  <si>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</si>
  <si>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</si>
  <si>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</si>
  <si>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</si>
  <si>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</si>
  <si>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</si>
  <si>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</si>
  <si>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</si>
  <si>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</si>
  <si>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</si>
  <si>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</si>
  <si>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</si>
  <si>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</si>
  <si>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</si>
  <si>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</si>
  <si>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</si>
  <si>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</si>
  <si>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</si>
  <si>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</si>
  <si>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</si>
  <si>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</si>
  <si>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</si>
  <si>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</si>
  <si>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</si>
  <si>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</si>
  <si>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</si>
  <si>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</si>
  <si>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</si>
  <si>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</si>
  <si>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</si>
  <si>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</si>
  <si>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</si>
  <si>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</si>
  <si>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</si>
  <si>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</si>
  <si>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</si>
  <si>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</si>
  <si>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</si>
  <si>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</si>
  <si>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</si>
  <si>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</si>
  <si>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</si>
  <si>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</si>
  <si>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</si>
  <si>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</si>
  <si>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</si>
  <si>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</si>
  <si>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</si>
  <si>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</si>
  <si>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</si>
  <si>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</si>
  <si>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</si>
  <si>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</si>
  <si>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</si>
  <si>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</si>
  <si>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</si>
  <si>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</si>
  <si>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</si>
  <si>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</si>
  <si>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</si>
  <si>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</si>
  <si>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</si>
  <si>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</si>
  <si>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</si>
  <si>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</si>
  <si>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</si>
  <si>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</si>
  <si>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</si>
  <si>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</si>
  <si>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</si>
  <si>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</si>
  <si>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</si>
  <si>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</si>
  <si>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</si>
  <si>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</si>
  <si>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</si>
  <si>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</si>
  <si>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</si>
  <si>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</si>
  <si>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</si>
  <si>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</si>
  <si>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</si>
  <si>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</si>
  <si>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</si>
  <si>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</si>
  <si>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</si>
  <si>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</si>
  <si>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</si>
  <si>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</si>
  <si>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</si>
  <si>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</si>
  <si>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</si>
  <si>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</si>
  <si>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</si>
  <si>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</si>
  <si>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</si>
  <si>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</si>
  <si>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</si>
  <si>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</si>
  <si>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</si>
  <si>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</si>
  <si>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</si>
  <si>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</si>
  <si>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</si>
  <si>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</si>
  <si>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</si>
  <si>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</si>
  <si>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</si>
  <si>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</si>
  <si>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</si>
  <si>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</si>
  <si>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</si>
  <si>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</si>
  <si>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</si>
  <si>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</si>
  <si>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</si>
  <si>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</si>
  <si>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</si>
  <si>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</si>
  <si>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</si>
  <si>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</si>
  <si>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</si>
  <si>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</si>
  <si>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</si>
  <si>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</si>
  <si>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</si>
  <si>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</si>
  <si>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</si>
  <si>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</si>
  <si>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</si>
  <si>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</si>
  <si>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</si>
  <si>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</si>
  <si>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</si>
  <si>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</si>
  <si>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</si>
  <si>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</si>
  <si>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</si>
  <si>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</si>
  <si>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</si>
  <si>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</si>
  <si>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</si>
  <si>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</si>
  <si>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</si>
  <si>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</si>
  <si>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</si>
  <si>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</si>
  <si>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</si>
  <si>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</si>
  <si>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</si>
  <si>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</si>
  <si>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</si>
  <si>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</si>
  <si>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</si>
  <si>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</si>
  <si>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</si>
  <si>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</si>
  <si>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</si>
  <si>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</si>
  <si>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</si>
  <si>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</si>
  <si>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</si>
  <si>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</si>
  <si>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</si>
  <si>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</si>
  <si>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</si>
  <si>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</si>
  <si>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</si>
  <si>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</si>
  <si>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</si>
  <si>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</si>
  <si>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</si>
  <si>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</si>
  <si>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</si>
  <si>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</si>
  <si>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</si>
  <si>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</si>
  <si>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</si>
  <si>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</si>
  <si>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</si>
  <si>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</si>
  <si>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</si>
  <si>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</si>
  <si>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</si>
  <si>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</si>
  <si>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</si>
  <si>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</si>
  <si>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</si>
  <si>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</si>
  <si>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</si>
  <si>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</si>
  <si>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</si>
  <si>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</si>
  <si>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</si>
  <si>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</si>
  <si>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</si>
  <si>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</si>
  <si>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</si>
  <si>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</si>
  <si>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</si>
  <si>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</si>
  <si>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</si>
  <si>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</si>
  <si>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</si>
  <si>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</si>
  <si>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</si>
  <si>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</si>
  <si>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</si>
  <si>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</si>
  <si>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</si>
  <si>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</si>
  <si>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</si>
  <si>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</si>
  <si>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</si>
  <si>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</si>
  <si>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</si>
  <si>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</si>
  <si>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</si>
  <si>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</si>
  <si>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</si>
  <si>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</si>
  <si>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</si>
  <si>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</si>
  <si>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</si>
  <si>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</si>
  <si>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</si>
  <si>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</si>
  <si>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</si>
  <si>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</si>
  <si>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</si>
  <si>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</si>
  <si>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</si>
  <si>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</si>
  <si>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</si>
  <si>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</si>
  <si>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</si>
  <si>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</si>
  <si>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</si>
  <si>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</si>
  <si>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</si>
  <si>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</si>
  <si>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</si>
  <si>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</si>
  <si>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</si>
  <si>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</si>
  <si>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</si>
  <si>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</si>
  <si>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</si>
  <si>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</si>
  <si>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</si>
  <si>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</si>
  <si>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</si>
  <si>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</si>
  <si>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</si>
  <si>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</si>
  <si>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</si>
  <si>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</si>
  <si>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</si>
  <si>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</si>
  <si>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</si>
  <si>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</si>
  <si>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</si>
  <si>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</si>
  <si>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</si>
  <si>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</si>
  <si>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</si>
  <si>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</si>
  <si>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</si>
  <si>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</si>
  <si>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</si>
  <si>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</si>
  <si>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</si>
  <si>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</si>
  <si>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</si>
  <si>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</si>
  <si>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</si>
  <si>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</si>
  <si>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</si>
  <si>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</si>
  <si>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</si>
  <si>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</si>
  <si>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</si>
  <si>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</si>
  <si>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</si>
  <si>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</si>
  <si>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</si>
  <si>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</si>
  <si>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</si>
  <si>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</si>
  <si>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</si>
  <si>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</si>
  <si>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</si>
  <si>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</si>
  <si>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</si>
  <si>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</si>
  <si>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</si>
  <si>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</si>
  <si>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</si>
  <si>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</si>
  <si>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</si>
  <si>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</si>
  <si>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</si>
  <si>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</si>
  <si>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</si>
  <si>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</si>
  <si>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</si>
  <si>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</si>
  <si>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</si>
  <si>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</si>
  <si>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</si>
  <si>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</si>
  <si>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</si>
  <si>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</si>
  <si>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</si>
  <si>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</si>
  <si>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</si>
  <si>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</si>
  <si>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</si>
  <si>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</si>
  <si>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</si>
  <si>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</si>
  <si>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</si>
  <si>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</si>
  <si>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</si>
  <si>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</si>
  <si>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</si>
  <si>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</si>
  <si>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</si>
  <si>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</si>
  <si>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</si>
  <si>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</si>
  <si>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</si>
  <si>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</si>
  <si>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</si>
  <si>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</si>
  <si>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</si>
  <si>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</si>
  <si>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</si>
  <si>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</si>
  <si>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</si>
  <si>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</si>
  <si>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</si>
  <si>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</si>
  <si>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</si>
  <si>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</si>
  <si>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</si>
  <si>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</si>
  <si>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</si>
  <si>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</si>
  <si>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</si>
  <si>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</si>
  <si>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</si>
  <si>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</si>
  <si>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</si>
  <si>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</si>
  <si>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</si>
  <si>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</si>
  <si>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</si>
  <si>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</si>
  <si>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</si>
  <si>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</si>
  <si>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</si>
  <si>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</si>
  <si>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</si>
  <si>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</si>
  <si>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</si>
  <si>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</si>
  <si>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</si>
  <si>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</si>
  <si>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</si>
  <si>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</si>
  <si>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</si>
  <si>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</si>
  <si>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</si>
  <si>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</si>
  <si>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</si>
  <si>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</si>
  <si>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</si>
  <si>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</si>
  <si>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</si>
  <si>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</si>
  <si>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</si>
  <si>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</si>
  <si>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</si>
  <si>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</si>
  <si>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</si>
  <si>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</si>
  <si>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</si>
  <si>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</si>
  <si>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</si>
  <si>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</si>
  <si>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</si>
  <si>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</si>
  <si>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</si>
  <si>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</si>
  <si>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</si>
  <si>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</si>
  <si>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</si>
  <si>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</si>
  <si>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</si>
  <si>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</si>
  <si>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</si>
  <si>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</si>
  <si>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</si>
  <si>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</si>
  <si>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</si>
  <si>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</si>
  <si>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</si>
  <si>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</si>
  <si>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</si>
  <si>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</si>
  <si>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</si>
  <si>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</si>
  <si>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</si>
  <si>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</si>
  <si>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</si>
  <si>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</si>
  <si>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</si>
  <si>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</si>
  <si>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</si>
  <si>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</si>
  <si>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</si>
  <si>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</si>
  <si>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</si>
  <si>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</si>
  <si>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</si>
  <si>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</si>
  <si>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</si>
  <si>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</si>
  <si>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</si>
  <si>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</si>
  <si>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</si>
  <si>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</si>
  <si>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</si>
  <si>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</si>
  <si>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</si>
  <si>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</si>
  <si>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</si>
  <si>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</si>
  <si>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</si>
  <si>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</si>
  <si>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</si>
  <si>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</si>
  <si>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</si>
  <si>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</si>
  <si>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</si>
  <si>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</si>
  <si>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</si>
  <si>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</si>
  <si>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</si>
  <si>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</si>
  <si>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</si>
  <si>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</si>
  <si>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</si>
  <si>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</si>
  <si>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</si>
  <si>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</si>
  <si>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</si>
  <si>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</si>
  <si>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</si>
  <si>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</si>
  <si>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</si>
  <si>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</si>
  <si>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</si>
  <si>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</si>
  <si>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</si>
  <si>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</si>
  <si>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</si>
  <si>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</si>
  <si>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</si>
  <si>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</si>
  <si>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</si>
  <si>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</si>
  <si>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</si>
  <si>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</si>
  <si>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</si>
  <si>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</si>
  <si>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</si>
  <si>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</si>
  <si>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</si>
  <si>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</si>
  <si>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</si>
  <si>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</si>
  <si>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</si>
  <si>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</si>
  <si>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</si>
  <si>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</si>
  <si>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</si>
  <si>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</si>
  <si>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</si>
  <si>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</si>
  <si>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</si>
  <si>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</si>
  <si>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</si>
  <si>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</si>
  <si>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</si>
  <si>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</si>
  <si>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</si>
  <si>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</si>
  <si>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</si>
  <si>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</si>
  <si>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</si>
  <si>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</si>
  <si>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</si>
  <si>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</si>
  <si>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</si>
  <si>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</si>
  <si>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</si>
  <si>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</si>
  <si>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</si>
  <si>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</si>
  <si>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</si>
  <si>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</si>
  <si>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</si>
  <si>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</si>
  <si>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</si>
  <si>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</si>
  <si>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</si>
  <si>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</si>
  <si>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</si>
  <si>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</si>
  <si>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</si>
  <si>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</si>
  <si>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</si>
  <si>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</si>
  <si>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</si>
  <si>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</si>
  <si>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</si>
  <si>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</si>
  <si>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</si>
  <si>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</si>
  <si>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</si>
  <si>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</si>
  <si>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</si>
  <si>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</si>
  <si>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</si>
  <si>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</si>
  <si>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</si>
  <si>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</si>
  <si>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</si>
  <si>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</si>
  <si>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</si>
  <si>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</si>
  <si>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</si>
  <si>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</si>
  <si>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</si>
  <si>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</si>
  <si>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</si>
  <si>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</si>
  <si>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</si>
  <si>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</si>
  <si>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</si>
  <si>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</si>
  <si>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</si>
  <si>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</si>
  <si>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</si>
  <si>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</si>
  <si>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</si>
  <si>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</si>
  <si>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</si>
  <si>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</si>
  <si>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</si>
  <si>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</si>
  <si>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</si>
  <si>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</si>
  <si>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</si>
  <si>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</si>
  <si>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</si>
  <si>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</si>
  <si>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</si>
  <si>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</si>
  <si>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</si>
  <si>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</si>
  <si>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</si>
  <si>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</si>
  <si>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</si>
  <si>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</si>
  <si>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</si>
  <si>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</si>
  <si>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</si>
  <si>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</si>
  <si>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</si>
  <si>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</si>
  <si>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</si>
  <si>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</si>
  <si>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</si>
  <si>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</si>
  <si>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</si>
  <si>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</si>
  <si>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</si>
  <si>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</si>
  <si>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</si>
  <si>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</si>
  <si>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</si>
  <si>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</si>
  <si>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</si>
  <si>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</si>
  <si>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</si>
  <si>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</si>
  <si>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</si>
  <si>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</si>
  <si>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</si>
  <si>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</si>
  <si>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</si>
  <si>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</si>
  <si>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</si>
  <si>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</si>
  <si>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</si>
  <si>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</si>
  <si>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</si>
  <si>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</si>
  <si>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</si>
  <si>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</si>
  <si>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</si>
  <si>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</si>
  <si>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</si>
  <si>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</si>
  <si>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</si>
  <si>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</si>
  <si>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</si>
  <si>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</si>
  <si>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</si>
  <si>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</si>
  <si>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</si>
  <si>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</si>
  <si>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</si>
  <si>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</si>
  <si>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</si>
  <si>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</si>
  <si>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</si>
  <si>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</si>
  <si>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</si>
  <si>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</si>
  <si>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</si>
  <si>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</si>
  <si>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</si>
  <si>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</si>
  <si>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</si>
  <si>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</si>
  <si>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</si>
  <si>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</si>
  <si>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</si>
  <si>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</si>
  <si>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</si>
  <si>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</si>
  <si>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</si>
  <si>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</si>
  <si>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</si>
  <si>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</si>
  <si>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</si>
  <si>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</si>
  <si>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</si>
  <si>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</si>
  <si>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</si>
  <si>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</si>
  <si>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</si>
  <si>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</si>
  <si>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</si>
  <si>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</si>
  <si>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</si>
  <si>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</si>
  <si>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</si>
  <si>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</si>
  <si>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</si>
  <si>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</si>
  <si>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</si>
  <si>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</si>
  <si>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</si>
  <si>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</si>
  <si>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</si>
  <si>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</si>
  <si>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</si>
  <si>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</si>
  <si>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</si>
  <si>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</si>
  <si>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</si>
  <si>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</si>
  <si>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</si>
  <si>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</si>
  <si>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</si>
  <si>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</si>
  <si>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</si>
  <si>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</si>
  <si>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</si>
  <si>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</si>
  <si>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</si>
  <si>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</si>
  <si>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</si>
  <si>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</si>
  <si>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</si>
  <si>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</si>
  <si>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</si>
  <si>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</si>
  <si>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</si>
  <si>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</si>
  <si>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</si>
  <si>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</si>
  <si>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</si>
  <si>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</si>
  <si>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</si>
  <si>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</si>
  <si>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</si>
  <si>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</si>
  <si>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</si>
  <si>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</si>
  <si>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</si>
  <si>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</si>
  <si>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</si>
  <si>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</si>
  <si>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</si>
  <si>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</si>
  <si>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</si>
  <si>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</si>
  <si>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</si>
  <si>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</si>
  <si>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</si>
  <si>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</si>
  <si>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</si>
  <si>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</si>
  <si>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</si>
  <si>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</si>
  <si>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</si>
  <si>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</si>
  <si>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</si>
  <si>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</si>
  <si>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</si>
  <si>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</si>
  <si>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</si>
  <si>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</si>
  <si>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</si>
  <si>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</si>
  <si>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</si>
  <si>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</si>
  <si>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</si>
  <si>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</si>
  <si>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</si>
  <si>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</si>
  <si>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</si>
  <si>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</si>
  <si>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</si>
  <si>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</si>
  <si>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</si>
  <si>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</si>
  <si>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</si>
  <si>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</si>
  <si>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</si>
  <si>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</si>
  <si>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</si>
  <si>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</si>
  <si>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</si>
  <si>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</si>
  <si>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</si>
  <si>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</si>
  <si>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</si>
  <si>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</si>
  <si>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</si>
  <si>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</si>
  <si>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</si>
  <si>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</si>
  <si>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</si>
  <si>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</si>
  <si>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</si>
  <si>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</si>
  <si>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</si>
  <si>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</si>
  <si>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</si>
  <si>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</si>
  <si>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</si>
  <si>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</si>
  <si>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</si>
  <si>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</si>
  <si>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</si>
  <si>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</si>
  <si>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</si>
  <si>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</si>
  <si>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</si>
  <si>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</si>
  <si>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</si>
  <si>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</si>
  <si>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</si>
  <si>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</si>
  <si>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</si>
  <si>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</si>
  <si>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</si>
  <si>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</si>
  <si>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</si>
  <si>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</si>
  <si>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</si>
  <si>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</si>
  <si>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</si>
  <si>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</si>
  <si>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</si>
  <si>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</si>
  <si>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</si>
  <si>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</si>
  <si>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</si>
  <si>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</si>
  <si>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</si>
  <si>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</si>
  <si>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</si>
  <si>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</si>
  <si>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</si>
  <si>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</si>
  <si>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</si>
  <si>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</si>
  <si>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</si>
  <si>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</si>
  <si>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</si>
  <si>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</si>
  <si>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</si>
  <si>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</si>
  <si>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</si>
  <si>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</si>
  <si>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</si>
  <si>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</si>
  <si>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</si>
  <si>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</si>
  <si>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</si>
  <si>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</si>
  <si>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</si>
  <si>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</si>
  <si>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</si>
  <si>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</si>
  <si>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</si>
  <si>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</si>
  <si>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</si>
  <si>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</si>
  <si>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</si>
  <si>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</si>
  <si>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</si>
  <si>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</si>
  <si>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</si>
  <si>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</si>
  <si>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</si>
  <si>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</si>
  <si>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</si>
  <si>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</si>
  <si>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</si>
  <si>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</si>
  <si>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</si>
  <si>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</si>
  <si>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</si>
  <si>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</si>
  <si>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</si>
  <si>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</si>
  <si>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</si>
  <si>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</si>
  <si>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</si>
  <si>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</si>
  <si>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</si>
  <si>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</si>
  <si>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</si>
  <si>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</si>
  <si>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</si>
  <si>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</si>
  <si>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</si>
  <si>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</si>
  <si>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</si>
  <si>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</si>
  <si>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</si>
  <si>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</si>
  <si>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</si>
  <si>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</si>
  <si>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</si>
  <si>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</si>
  <si>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</si>
  <si>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</si>
  <si>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</si>
  <si>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</si>
  <si>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</si>
  <si>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</si>
  <si>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</si>
  <si>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</si>
  <si>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</si>
  <si>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</si>
  <si>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</si>
  <si>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</si>
  <si>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</si>
  <si>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</si>
  <si>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</si>
  <si>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</si>
  <si>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</si>
  <si>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</si>
  <si>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</si>
  <si>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</si>
  <si>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</si>
  <si>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</si>
  <si>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</si>
  <si>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</si>
  <si>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</si>
  <si>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</si>
  <si>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</si>
  <si>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</si>
  <si>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</si>
  <si>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</si>
  <si>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</si>
  <si>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</si>
  <si>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</si>
  <si>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</si>
  <si>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</si>
  <si>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</si>
  <si>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</si>
  <si>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</si>
  <si>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</si>
  <si>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</si>
  <si>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</si>
  <si>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</si>
  <si>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</si>
  <si>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</si>
  <si>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</si>
  <si>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</si>
  <si>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</si>
  <si>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</si>
  <si>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</si>
  <si>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</si>
  <si>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</si>
  <si>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</si>
  <si>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</si>
  <si>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</si>
  <si>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</si>
  <si>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</si>
  <si>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</si>
  <si>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</si>
  <si>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</si>
  <si>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</si>
  <si>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</si>
  <si>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</si>
  <si>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</si>
  <si>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</si>
  <si>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</si>
  <si>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</si>
  <si>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</si>
  <si>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</si>
  <si>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</si>
  <si>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</si>
  <si>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</si>
  <si>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</si>
  <si>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</si>
  <si>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</si>
  <si>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</si>
  <si>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</si>
  <si>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</si>
  <si>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</si>
  <si>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</si>
  <si>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</si>
  <si>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</si>
  <si>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</si>
  <si>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</si>
  <si>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</si>
  <si>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</si>
  <si>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</si>
  <si>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</si>
  <si>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</si>
  <si>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</si>
  <si>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</si>
  <si>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</si>
  <si>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</si>
  <si>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</si>
  <si>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</si>
  <si>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</si>
  <si>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</si>
  <si>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</si>
  <si>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</si>
  <si>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</si>
  <si>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</si>
  <si>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</si>
  <si>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</si>
  <si>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</si>
  <si>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</si>
  <si>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</si>
  <si>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</si>
  <si>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</si>
  <si>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</si>
  <si>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</si>
  <si>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</si>
  <si>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</si>
  <si>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</si>
  <si>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</si>
  <si>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</si>
  <si>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</si>
  <si>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</si>
  <si>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</si>
  <si>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</si>
  <si>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</si>
  <si>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</si>
  <si>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</si>
  <si>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</si>
  <si>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</si>
  <si>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</si>
  <si>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</si>
  <si>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</si>
  <si>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</si>
  <si>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</si>
  <si>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</si>
  <si>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</si>
  <si>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</si>
  <si>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</si>
  <si>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</si>
  <si>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</si>
  <si>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</si>
  <si>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</si>
  <si>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</si>
  <si>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</si>
  <si>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</si>
  <si>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</si>
  <si>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</si>
  <si>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</si>
  <si>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</si>
  <si>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</si>
  <si>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</si>
  <si>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</si>
  <si>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</si>
  <si>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</si>
  <si>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</si>
  <si>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</si>
  <si>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</si>
  <si>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</si>
  <si>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</si>
  <si>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</si>
  <si>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</si>
  <si>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</si>
  <si>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</si>
  <si>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</si>
  <si>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</si>
  <si>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</si>
  <si>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</si>
  <si>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</si>
  <si>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</si>
  <si>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</si>
  <si>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</si>
  <si>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</si>
  <si>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</si>
  <si>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</si>
  <si>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</si>
  <si>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</si>
  <si>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</si>
  <si>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</si>
  <si>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</si>
  <si>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</si>
  <si>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</si>
  <si>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</si>
  <si>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</si>
  <si>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</si>
  <si>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</si>
  <si>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</si>
  <si>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</si>
  <si>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</si>
  <si>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</si>
  <si>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</si>
  <si>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</si>
  <si>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</si>
  <si>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</si>
  <si>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</si>
  <si>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</si>
  <si>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</si>
  <si>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</si>
  <si>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</si>
  <si>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</si>
  <si>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</si>
  <si>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</si>
  <si>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</si>
  <si>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</si>
  <si>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</si>
  <si>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</si>
  <si>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</si>
  <si>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</si>
  <si>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</si>
  <si>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</si>
  <si>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</si>
  <si>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</si>
  <si>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</si>
  <si>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</si>
  <si>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</si>
  <si>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</si>
  <si>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</si>
  <si>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</si>
  <si>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</si>
  <si>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</si>
  <si>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</si>
  <si>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</si>
  <si>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</si>
  <si>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</si>
  <si>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</si>
  <si>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</si>
  <si>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</si>
  <si>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</si>
  <si>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</si>
  <si>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</si>
  <si>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</si>
  <si>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</si>
  <si>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</si>
  <si>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</si>
  <si>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</si>
  <si>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</si>
  <si>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</si>
  <si>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</si>
  <si>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</si>
  <si>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</si>
  <si>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</si>
  <si>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</si>
  <si>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</si>
  <si>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</si>
  <si>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</si>
  <si>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</si>
  <si>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</si>
  <si>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</si>
  <si>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</si>
  <si>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</si>
  <si>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</si>
  <si>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</si>
  <si>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</si>
  <si>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</si>
  <si>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</si>
  <si>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</si>
  <si>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</si>
  <si>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</si>
  <si>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</si>
  <si>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</si>
  <si>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</si>
  <si>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</si>
  <si>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</si>
  <si>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</si>
  <si>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</si>
  <si>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</si>
  <si>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</si>
  <si>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</si>
  <si>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</si>
  <si>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</si>
  <si>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</si>
  <si>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</si>
  <si>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</si>
  <si>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</si>
  <si>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</si>
  <si>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</si>
  <si>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</si>
  <si>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</si>
  <si>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</si>
  <si>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</si>
  <si>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</si>
  <si>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</si>
  <si>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</si>
  <si>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</si>
  <si>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</si>
  <si>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</si>
  <si>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</si>
  <si>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</si>
  <si>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</si>
  <si>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</si>
  <si>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</si>
  <si>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</si>
  <si>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</si>
  <si>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</si>
  <si>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</si>
  <si>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</si>
  <si>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</si>
  <si>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</si>
  <si>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</si>
  <si>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</si>
  <si>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</si>
  <si>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</si>
  <si>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</si>
  <si>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</si>
  <si>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</si>
  <si>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</si>
  <si>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</si>
  <si>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</si>
  <si>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</si>
  <si>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</si>
  <si>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</si>
  <si>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</si>
  <si>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</si>
  <si>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</si>
  <si>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</si>
  <si>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</si>
  <si>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</si>
  <si>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</si>
  <si>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</si>
  <si>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</si>
  <si>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</si>
  <si>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</si>
  <si>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</si>
  <si>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</si>
  <si>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</si>
  <si>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</si>
  <si>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</si>
  <si>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</si>
  <si>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</si>
  <si>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</si>
  <si>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</si>
  <si>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</si>
  <si>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</si>
  <si>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</si>
  <si>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</si>
  <si>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</si>
  <si>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</si>
  <si>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</si>
  <si>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</si>
  <si>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</si>
  <si>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</si>
  <si>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</si>
  <si>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</si>
  <si>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</si>
  <si>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</si>
  <si>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</si>
  <si>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</si>
  <si>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</si>
  <si>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</si>
  <si>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</si>
  <si>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</si>
  <si>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</si>
  <si>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</si>
  <si>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</si>
  <si>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</si>
  <si>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</si>
  <si>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</si>
  <si>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</si>
  <si>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</si>
  <si>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</si>
  <si>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</si>
  <si>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</si>
  <si>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</si>
  <si>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</si>
  <si>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</si>
  <si>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</si>
  <si>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</si>
  <si>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</si>
  <si>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</si>
  <si>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</si>
  <si>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</si>
  <si>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</si>
  <si>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</si>
  <si>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</si>
  <si>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</si>
  <si>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</si>
  <si>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</si>
  <si>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</si>
  <si>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</si>
  <si>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</si>
  <si>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</si>
  <si>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</si>
  <si>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</si>
  <si>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</si>
  <si>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</si>
  <si>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</si>
  <si>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</si>
  <si>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</si>
  <si>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</si>
  <si>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</si>
  <si>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</si>
  <si>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</si>
  <si>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</si>
  <si>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</si>
  <si>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</si>
  <si>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</si>
  <si>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</si>
  <si>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</si>
  <si>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</si>
  <si>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</si>
  <si>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</si>
  <si>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</si>
  <si>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</si>
  <si>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</si>
  <si>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</si>
  <si>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</si>
  <si>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</si>
  <si>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</si>
  <si>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</si>
  <si>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</si>
  <si>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</si>
  <si>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</si>
  <si>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</si>
  <si>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</si>
  <si>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</si>
  <si>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</si>
  <si>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</si>
  <si>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</si>
  <si>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</si>
  <si>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</si>
  <si>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</si>
  <si>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</si>
  <si>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</si>
  <si>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</si>
  <si>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</si>
  <si>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</si>
  <si>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</si>
  <si>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</si>
  <si>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</si>
  <si>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</si>
  <si>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</si>
  <si>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</si>
  <si>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</si>
  <si>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</si>
  <si>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</si>
  <si>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</si>
  <si>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</si>
  <si>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</si>
  <si>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</si>
  <si>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</si>
  <si>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</si>
  <si>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</si>
  <si>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</si>
  <si>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</si>
  <si>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</si>
  <si>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</si>
  <si>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</si>
  <si>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</si>
  <si>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</si>
  <si>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</si>
  <si>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</si>
  <si>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</si>
  <si>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</si>
  <si>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</si>
  <si>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</si>
  <si>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</si>
  <si>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</si>
  <si>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</si>
  <si>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</si>
  <si>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</si>
  <si>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</si>
  <si>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</si>
  <si>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</si>
  <si>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</si>
  <si>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</si>
  <si>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</si>
  <si>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</si>
  <si>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</si>
  <si>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</si>
  <si>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</si>
  <si>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</si>
  <si>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</si>
  <si>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</si>
  <si>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</si>
  <si>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</si>
  <si>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</si>
  <si>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</si>
  <si>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</si>
  <si>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</si>
  <si>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</si>
  <si>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</si>
  <si>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</si>
  <si>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</si>
  <si>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</si>
  <si>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</si>
  <si>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</si>
  <si>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</si>
  <si>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</si>
  <si>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</si>
  <si>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</si>
  <si>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</si>
  <si>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</si>
  <si>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</si>
  <si>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</si>
  <si>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</si>
  <si>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</si>
  <si>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</si>
  <si>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</si>
  <si>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</si>
  <si>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</si>
  <si>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</si>
  <si>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</si>
  <si>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</si>
  <si>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</si>
  <si>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</si>
  <si>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</si>
  <si>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</si>
  <si>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</si>
  <si>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</si>
  <si>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</si>
  <si>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</si>
  <si>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</si>
  <si>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</si>
  <si>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</si>
  <si>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</si>
  <si>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</si>
  <si>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</si>
  <si>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</si>
  <si>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</si>
  <si>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</si>
  <si>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</si>
  <si>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</si>
  <si>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</si>
  <si>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</si>
  <si>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</si>
  <si>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</si>
  <si>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</si>
  <si>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</si>
  <si>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</si>
  <si>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</si>
  <si>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</si>
  <si>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</si>
  <si>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</si>
  <si>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</si>
  <si>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</si>
  <si>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</si>
  <si>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</si>
  <si>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</si>
  <si>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</si>
  <si>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</si>
  <si>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</si>
  <si>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</si>
  <si>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</si>
  <si>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</si>
  <si>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</si>
  <si>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</si>
  <si>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</si>
  <si>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</si>
  <si>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</si>
  <si>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</si>
  <si>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</si>
  <si>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</si>
  <si>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</si>
  <si>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</si>
  <si>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</si>
  <si>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</si>
  <si>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</si>
  <si>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</si>
  <si>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</si>
  <si>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</si>
  <si>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</si>
  <si>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</si>
  <si>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</si>
  <si>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</si>
  <si>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</si>
  <si>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</si>
  <si>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</si>
  <si>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</si>
  <si>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</si>
  <si>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</si>
  <si>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</si>
  <si>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</si>
  <si>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</si>
  <si>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</si>
  <si>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</si>
  <si>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</si>
  <si>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</si>
  <si>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</si>
  <si>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</si>
  <si>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</si>
  <si>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</si>
  <si>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</si>
  <si>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</si>
  <si>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</si>
  <si>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</si>
  <si>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</si>
  <si>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</si>
  <si>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</si>
  <si>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</si>
  <si>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</si>
  <si>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</si>
  <si>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</si>
  <si>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</si>
  <si>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</si>
  <si>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</si>
  <si>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</si>
  <si>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</si>
  <si>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</si>
  <si>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</si>
  <si>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</si>
  <si>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</si>
  <si>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</si>
  <si>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</si>
  <si>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</si>
  <si>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</si>
  <si>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</si>
  <si>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</si>
  <si>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</si>
  <si>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</si>
  <si>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</si>
  <si>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</si>
  <si>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</si>
  <si>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</si>
  <si>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</si>
  <si>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</si>
  <si>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</si>
  <si>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</si>
  <si>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</si>
  <si>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</si>
  <si>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</si>
  <si>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</si>
  <si>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</si>
  <si>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</si>
  <si>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</si>
  <si>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</si>
  <si>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</si>
  <si>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</si>
  <si>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</si>
  <si>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</si>
  <si>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</si>
  <si>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</si>
  <si>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</si>
  <si>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</si>
  <si>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</si>
  <si>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</si>
  <si>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</si>
  <si>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</si>
  <si>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</si>
  <si>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</si>
  <si>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</si>
  <si>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</si>
  <si>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</si>
  <si>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</si>
  <si>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</si>
  <si>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</si>
  <si>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</si>
  <si>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</si>
  <si>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</si>
  <si>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</si>
  <si>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</si>
  <si>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</si>
  <si>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</si>
  <si>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</si>
  <si>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</si>
  <si>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</si>
  <si>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</si>
  <si>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</si>
  <si>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</si>
  <si>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</si>
  <si>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</si>
  <si>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</si>
  <si>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</si>
  <si>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</si>
  <si>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</si>
  <si>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</si>
  <si>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</si>
  <si>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</si>
  <si>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</si>
  <si>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</si>
  <si>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</si>
  <si>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</si>
  <si>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</si>
  <si>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</si>
  <si>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</si>
  <si>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</si>
  <si>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</si>
  <si>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</si>
  <si>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</si>
  <si>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</si>
  <si>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</si>
  <si>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</si>
  <si>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</si>
  <si>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</si>
  <si>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</si>
  <si>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</si>
  <si>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</si>
  <si>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</si>
  <si>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</si>
  <si>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</si>
  <si>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</si>
  <si>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</si>
  <si>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</si>
  <si>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</si>
  <si>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</si>
  <si>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</si>
  <si>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</si>
  <si>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</si>
  <si>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</si>
  <si>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</si>
  <si>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</si>
  <si>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</si>
  <si>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</si>
  <si>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</si>
  <si>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</si>
  <si>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</si>
  <si>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</si>
  <si>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</si>
  <si>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</si>
  <si>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</si>
  <si>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</si>
  <si>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</si>
  <si>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</si>
  <si>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</si>
  <si>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</si>
  <si>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</si>
  <si>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</si>
  <si>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</si>
  <si>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</si>
  <si>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</si>
  <si>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</si>
  <si>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</si>
  <si>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</si>
  <si>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</si>
  <si>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</si>
  <si>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</si>
  <si>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</si>
  <si>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</si>
  <si>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</si>
  <si>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</si>
  <si>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</si>
  <si>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</si>
  <si>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</si>
  <si>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</si>
  <si>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</si>
  <si>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</si>
  <si>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</si>
  <si>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</si>
  <si>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</si>
  <si>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</si>
  <si>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</si>
  <si>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</si>
  <si>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</si>
  <si>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</si>
  <si>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</si>
  <si>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</si>
  <si>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</si>
  <si>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</si>
  <si>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</si>
  <si>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</si>
  <si>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</si>
  <si>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</si>
  <si>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</si>
  <si>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</si>
  <si>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</si>
  <si>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</si>
  <si>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</si>
  <si>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</si>
  <si>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</si>
  <si>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</si>
  <si>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</si>
  <si>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</si>
  <si>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</si>
  <si>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</si>
  <si>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</si>
  <si>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</si>
  <si>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</si>
  <si>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</si>
  <si>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</si>
  <si>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</si>
  <si>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</si>
  <si>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</si>
  <si>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</si>
  <si>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</si>
  <si>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</si>
  <si>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</si>
  <si>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</si>
  <si>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</si>
  <si>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</si>
  <si>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</si>
  <si>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</si>
  <si>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</si>
  <si>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</si>
  <si>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</si>
  <si>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</si>
  <si>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</si>
  <si>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</si>
  <si>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</si>
  <si>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</si>
  <si>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</si>
  <si>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</si>
  <si>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</si>
  <si>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</si>
  <si>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</si>
  <si>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</si>
  <si>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</si>
  <si>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</si>
  <si>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</si>
  <si>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</si>
  <si>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</si>
  <si>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</si>
  <si>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</si>
  <si>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</si>
  <si>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</si>
  <si>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</si>
  <si>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</si>
  <si>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</si>
  <si>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</si>
  <si>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</si>
  <si>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</si>
  <si>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</si>
  <si>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</si>
  <si>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</si>
  <si>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</si>
  <si>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</si>
  <si>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</si>
  <si>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</si>
  <si>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</si>
  <si>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</si>
  <si>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</si>
  <si>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</si>
  <si>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</si>
  <si>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</si>
  <si>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</si>
  <si>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</si>
  <si>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</si>
  <si>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</si>
  <si>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</si>
  <si>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</si>
  <si>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</si>
  <si>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</si>
  <si>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</si>
  <si>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</si>
  <si>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</si>
  <si>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</si>
  <si>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</si>
  <si>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</si>
  <si>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</si>
  <si>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</si>
  <si>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</si>
  <si>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</si>
  <si>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</si>
  <si>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</si>
  <si>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</si>
  <si>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</si>
  <si>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</si>
  <si>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</si>
  <si>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</si>
  <si>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</si>
  <si>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</si>
  <si>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</si>
  <si>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</si>
  <si>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</si>
  <si>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</si>
  <si>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</si>
  <si>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</si>
  <si>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</si>
  <si>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</si>
  <si>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</si>
  <si>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</si>
  <si>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</si>
  <si>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</si>
  <si>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</si>
  <si>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</si>
  <si>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</si>
  <si>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</si>
  <si>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</si>
  <si>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</si>
  <si>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</si>
  <si>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</si>
  <si>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</si>
  <si>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</si>
  <si>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</si>
  <si>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</si>
  <si>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</si>
  <si>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</si>
  <si>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</si>
  <si>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</si>
  <si>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</si>
  <si>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</si>
  <si>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</si>
  <si>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</si>
  <si>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</si>
  <si>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</si>
  <si>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</si>
  <si>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</si>
  <si>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</si>
  <si>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</si>
  <si>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</si>
  <si>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</si>
  <si>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</si>
  <si>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</si>
  <si>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</si>
  <si>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</si>
  <si>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</si>
  <si>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</si>
  <si>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</si>
  <si>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</si>
  <si>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</si>
  <si>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</si>
  <si>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</si>
  <si>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</si>
  <si>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</si>
  <si>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</si>
  <si>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</si>
  <si>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</si>
  <si>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</si>
  <si>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</si>
  <si>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</si>
  <si>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</si>
  <si>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</si>
  <si>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</si>
  <si>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</si>
  <si>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</si>
  <si>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</si>
  <si>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</si>
  <si>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</si>
  <si>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</si>
  <si>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</si>
  <si>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</si>
  <si>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</si>
  <si>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</si>
  <si>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</si>
  <si>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</si>
  <si>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</si>
  <si>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</si>
  <si>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</si>
  <si>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</si>
  <si>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</si>
  <si>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</si>
  <si>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</si>
  <si>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</si>
  <si>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</si>
  <si>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</si>
  <si>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</si>
  <si>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</si>
  <si>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</si>
  <si>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</si>
  <si>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</si>
  <si>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</si>
  <si>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</si>
  <si>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</si>
  <si>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</si>
  <si>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</si>
  <si>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</si>
  <si>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</si>
  <si>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</si>
  <si>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</si>
  <si>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</si>
  <si>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</si>
  <si>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</si>
  <si>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</si>
  <si>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</si>
  <si>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</si>
  <si>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</si>
  <si>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</si>
  <si>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</si>
  <si>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</si>
  <si>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</si>
  <si>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</si>
  <si>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</si>
  <si>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</si>
  <si>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</si>
  <si>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</si>
  <si>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</si>
  <si>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</si>
  <si>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</si>
  <si>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</si>
  <si>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</si>
  <si>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</si>
  <si>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</si>
  <si>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</si>
  <si>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</si>
  <si>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</si>
  <si>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</si>
  <si>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</si>
  <si>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</si>
  <si>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</si>
  <si>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</si>
  <si>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</si>
  <si>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</si>
  <si>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</si>
  <si>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</si>
  <si>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</si>
  <si>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</si>
  <si>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</si>
  <si>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</si>
  <si>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</si>
  <si>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</si>
  <si>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</si>
  <si>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</si>
  <si>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</si>
  <si>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</si>
  <si>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</si>
  <si>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</si>
  <si>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</si>
  <si>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</si>
  <si>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</si>
  <si>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</si>
  <si>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</si>
  <si>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</si>
  <si>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</si>
  <si>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</si>
  <si>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</si>
  <si>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</si>
  <si>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</si>
  <si>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</si>
  <si>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</si>
  <si>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</si>
  <si>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</si>
  <si>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</si>
  <si>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</si>
  <si>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</si>
  <si>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</si>
  <si>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</si>
  <si>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</si>
  <si>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</si>
  <si>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</si>
  <si>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</si>
  <si>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</si>
  <si>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</si>
  <si>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</si>
  <si>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</si>
  <si>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</si>
  <si>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</si>
  <si>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</si>
  <si>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</si>
  <si>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</si>
  <si>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</si>
  <si>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</si>
  <si>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</si>
  <si>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</si>
  <si>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</si>
  <si>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</si>
  <si>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</si>
  <si>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</si>
  <si>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</si>
  <si>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</si>
  <si>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</si>
  <si>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</si>
  <si>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</si>
  <si>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</si>
  <si>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</si>
  <si>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</si>
  <si>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</si>
  <si>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</si>
  <si>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</si>
  <si>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</si>
  <si>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</si>
  <si>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</si>
  <si>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</si>
  <si>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</si>
  <si>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</si>
  <si>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</si>
  <si>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</si>
  <si>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</si>
  <si>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</si>
  <si>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</si>
  <si>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</si>
  <si>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</si>
  <si>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</si>
  <si>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</si>
  <si>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</si>
  <si>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</si>
  <si>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</si>
  <si>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</si>
  <si>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</si>
  <si>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</si>
  <si>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</si>
  <si>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</si>
  <si>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</si>
  <si>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</si>
  <si>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</si>
  <si>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</si>
  <si>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</si>
  <si>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</si>
  <si>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</si>
  <si>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</si>
  <si>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</si>
  <si>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</si>
  <si>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</si>
  <si>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</si>
  <si>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</si>
  <si>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</si>
  <si>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</si>
  <si>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</si>
  <si>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</si>
  <si>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</si>
  <si>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</si>
  <si>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</si>
  <si>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</si>
  <si>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</si>
  <si>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</si>
  <si>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</si>
  <si>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</si>
  <si>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</si>
  <si>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</si>
  <si>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</si>
  <si>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</si>
  <si>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</si>
  <si>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</si>
  <si>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</si>
  <si>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</si>
  <si>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</si>
  <si>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</si>
  <si>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</si>
  <si>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</si>
  <si>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</si>
  <si>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</si>
  <si>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</si>
  <si>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</si>
  <si>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</si>
  <si>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</si>
  <si>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</si>
  <si>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</si>
  <si>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</si>
  <si>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</si>
  <si>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</si>
  <si>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</si>
  <si>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</si>
  <si>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</si>
  <si>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</si>
  <si>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</si>
  <si>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</si>
  <si>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</si>
  <si>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</si>
  <si>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</si>
  <si>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</si>
  <si>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</si>
  <si>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</si>
  <si>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</si>
  <si>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</si>
  <si>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</si>
  <si>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</si>
  <si>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</si>
  <si>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</si>
  <si>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</si>
  <si>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</si>
  <si>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</si>
  <si>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</si>
  <si>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</si>
  <si>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</si>
  <si>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</si>
  <si>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</si>
  <si>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</si>
  <si>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</si>
  <si>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</si>
  <si>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</si>
  <si>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</si>
  <si>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</si>
  <si>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</si>
  <si>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</si>
  <si>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</si>
  <si>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</si>
  <si>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</si>
  <si>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</si>
  <si>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</si>
  <si>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</si>
  <si>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</si>
  <si>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</si>
  <si>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</si>
  <si>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</si>
  <si>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</si>
  <si>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</si>
  <si>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</si>
  <si>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</si>
  <si>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</si>
  <si>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</si>
  <si>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</si>
  <si>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</si>
  <si>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</si>
  <si>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</si>
  <si>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</si>
  <si>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</si>
  <si>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</si>
  <si>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</si>
  <si>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</si>
  <si>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</si>
  <si>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</si>
  <si>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</si>
  <si>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</si>
  <si>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</si>
  <si>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</si>
  <si>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</si>
  <si>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</si>
  <si>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</si>
  <si>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</si>
  <si>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</si>
  <si>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</si>
  <si>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</si>
  <si>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</si>
  <si>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</si>
  <si>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</si>
  <si>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</si>
  <si>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</si>
  <si>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</si>
  <si>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</si>
  <si>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</si>
  <si>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</si>
  <si>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</si>
  <si>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</si>
  <si>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</si>
  <si>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</si>
  <si>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</si>
  <si>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</si>
  <si>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</si>
  <si>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</si>
  <si>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</si>
  <si>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</si>
  <si>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</si>
  <si>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</si>
  <si>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</si>
  <si>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</si>
  <si>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</si>
  <si>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</si>
  <si>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</si>
  <si>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</si>
  <si>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</si>
  <si>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</si>
  <si>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</si>
  <si>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</si>
  <si>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</si>
  <si>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</si>
  <si>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</si>
  <si>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</si>
  <si>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</si>
  <si>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</si>
  <si>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</si>
  <si>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</si>
  <si>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</si>
  <si>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</si>
  <si>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</si>
  <si>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</si>
  <si>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</si>
  <si>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</si>
  <si>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</si>
  <si>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</si>
  <si>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</si>
  <si>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</si>
  <si>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</si>
  <si>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</si>
  <si>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</si>
  <si>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</si>
  <si>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</si>
  <si>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</si>
  <si>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</si>
  <si>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</si>
  <si>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</si>
  <si>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</si>
  <si>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</si>
  <si>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</si>
  <si>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</si>
  <si>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</si>
  <si>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</si>
  <si>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</si>
  <si>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</si>
  <si>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</si>
  <si>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</si>
  <si>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</si>
  <si>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</si>
  <si>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</si>
  <si>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</si>
  <si>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</si>
  <si>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</si>
  <si>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</si>
  <si>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</si>
  <si>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</si>
  <si>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</si>
  <si>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</si>
  <si>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</si>
  <si>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</si>
  <si>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</si>
  <si>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</si>
  <si>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</si>
  <si>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</si>
  <si>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</si>
  <si>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</si>
  <si>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</si>
  <si>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</si>
  <si>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</si>
  <si>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</si>
  <si>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</si>
  <si>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</si>
  <si>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</si>
  <si>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</si>
  <si>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</si>
  <si>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</si>
  <si>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</si>
  <si>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</si>
  <si>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</si>
  <si>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</si>
  <si>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</si>
  <si>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</si>
  <si>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</si>
  <si>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</si>
  <si>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</si>
  <si>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</si>
  <si>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</si>
  <si>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</si>
  <si>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</si>
  <si>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</si>
  <si>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</si>
  <si>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</si>
  <si>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</si>
  <si>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</si>
  <si>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</si>
  <si>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</si>
  <si>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</si>
  <si>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</si>
  <si>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</si>
  <si>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</si>
  <si>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</si>
  <si>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</si>
  <si>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</si>
  <si>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</si>
  <si>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</si>
  <si>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</si>
  <si>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</si>
  <si>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</si>
  <si>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</si>
  <si>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</si>
  <si>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</si>
  <si>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</si>
  <si>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</si>
  <si>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</si>
  <si>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</si>
  <si>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</si>
  <si>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</si>
  <si>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</si>
  <si>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</si>
  <si>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</si>
  <si>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</si>
  <si>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</si>
  <si>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</si>
  <si>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</si>
  <si>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</si>
  <si>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</si>
  <si>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</si>
  <si>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</si>
  <si>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</si>
  <si>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</si>
  <si>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</si>
  <si>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</si>
  <si>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</si>
  <si>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</si>
  <si>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</si>
  <si>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</si>
  <si>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</si>
  <si>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</si>
  <si>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</si>
  <si>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</si>
  <si>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</si>
  <si>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</si>
  <si>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</si>
  <si>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</si>
  <si>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</si>
  <si>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</si>
  <si>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</si>
  <si>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</si>
  <si>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</si>
  <si>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</si>
  <si>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</si>
  <si>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</si>
  <si>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</si>
  <si>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</si>
  <si>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</si>
  <si>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</si>
  <si>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</si>
  <si>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</si>
  <si>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</si>
  <si>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</si>
  <si>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</si>
  <si>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</si>
  <si>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</si>
  <si>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</si>
  <si>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</si>
  <si>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</si>
  <si>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</si>
  <si>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</si>
  <si>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</si>
  <si>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</si>
  <si>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</si>
  <si>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</si>
  <si>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</si>
  <si>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</si>
  <si>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</si>
  <si>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</si>
  <si>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</si>
  <si>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</si>
  <si>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</si>
  <si>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</si>
  <si>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</si>
  <si>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</si>
  <si>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</si>
  <si>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</si>
  <si>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</si>
  <si>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</si>
  <si>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</si>
  <si>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</si>
  <si>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</si>
  <si>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</si>
  <si>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</si>
  <si>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</si>
  <si>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</si>
  <si>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</si>
  <si>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</si>
  <si>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</si>
  <si>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</si>
  <si>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</si>
  <si>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</si>
  <si>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</si>
  <si>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</si>
  <si>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</si>
  <si>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</si>
  <si>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</si>
  <si>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</si>
  <si>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</si>
  <si>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</si>
  <si>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</si>
  <si>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</si>
  <si>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</si>
  <si>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</si>
  <si>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</si>
  <si>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</si>
  <si>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</si>
  <si>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</si>
  <si>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</si>
  <si>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</si>
  <si>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</si>
  <si>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</si>
  <si>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</si>
  <si>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</si>
  <si>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</si>
  <si>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</si>
  <si>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</si>
  <si>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</si>
  <si>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</si>
  <si>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</si>
  <si>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</si>
  <si>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</si>
  <si>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</si>
  <si>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</si>
  <si>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</si>
  <si>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</si>
  <si>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</si>
  <si>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</si>
  <si>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</si>
  <si>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</si>
  <si>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</si>
  <si>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</si>
  <si>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</si>
  <si>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</si>
  <si>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</si>
  <si>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</si>
  <si>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</si>
  <si>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</si>
  <si>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</si>
  <si>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</si>
  <si>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</si>
  <si>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</si>
  <si>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</si>
  <si>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</si>
  <si>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</si>
  <si>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</si>
  <si>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</si>
  <si>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</si>
  <si>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</si>
  <si>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</si>
  <si>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</si>
  <si>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</si>
  <si>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</si>
  <si>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</si>
  <si>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</si>
  <si>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</si>
  <si>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</si>
  <si>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</si>
  <si>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</si>
  <si>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</si>
  <si>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</si>
  <si>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</si>
  <si>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</si>
  <si>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</si>
  <si>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</si>
  <si>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</si>
  <si>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</si>
  <si>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</si>
  <si>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</si>
  <si>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</si>
  <si>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</si>
  <si>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</si>
  <si>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</si>
  <si>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</si>
  <si>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</si>
  <si>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</si>
  <si>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</si>
  <si>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</si>
  <si>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</si>
  <si>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</si>
  <si>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</si>
  <si>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</si>
  <si>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</si>
  <si>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</si>
  <si>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</si>
  <si>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</si>
  <si>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</si>
  <si>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</si>
  <si>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</si>
  <si>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</si>
  <si>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</si>
  <si>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</si>
  <si>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</si>
  <si>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</si>
  <si>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</si>
  <si>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</si>
  <si>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</si>
  <si>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</si>
  <si>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</si>
  <si>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</si>
  <si>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</si>
  <si>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</si>
  <si>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</si>
  <si>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</si>
  <si>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</si>
  <si>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</si>
  <si>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</si>
  <si>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</si>
  <si>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</si>
  <si>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</si>
  <si>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</si>
  <si>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</si>
  <si>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</si>
  <si>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</si>
  <si>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</si>
  <si>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</si>
  <si>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</si>
  <si>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</si>
  <si>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</si>
  <si>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</si>
  <si>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</si>
  <si>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</si>
  <si>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</si>
  <si>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</si>
  <si>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</si>
  <si>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</si>
  <si>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</si>
  <si>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</si>
  <si>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</si>
  <si>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</si>
  <si>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</si>
  <si>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</si>
  <si>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</si>
  <si>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</si>
  <si>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</si>
  <si>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</si>
  <si>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</si>
  <si>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</si>
  <si>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</si>
  <si>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</si>
  <si>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</si>
  <si>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</si>
  <si>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</si>
  <si>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</si>
  <si>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</si>
  <si>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</si>
  <si>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</si>
  <si>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</si>
  <si>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</si>
  <si>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</si>
  <si>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</si>
  <si>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</si>
  <si>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</si>
  <si>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</si>
  <si>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</si>
  <si>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</si>
  <si>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</si>
  <si>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</si>
  <si>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</si>
  <si>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</si>
  <si>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</si>
  <si>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</si>
  <si>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</si>
  <si>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</si>
  <si>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</si>
  <si>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</si>
  <si>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</si>
  <si>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</si>
  <si>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</si>
  <si>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</si>
  <si>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</si>
  <si>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</si>
  <si>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</si>
  <si>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</si>
  <si>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</si>
  <si>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</si>
  <si>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</si>
  <si>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</si>
  <si>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</si>
  <si>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</si>
  <si>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</si>
  <si>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</si>
  <si>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</si>
  <si>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</si>
  <si>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</si>
  <si>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</si>
  <si>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</si>
  <si>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</si>
  <si>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</si>
  <si>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</si>
  <si>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</si>
  <si>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</si>
  <si>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</si>
  <si>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</si>
  <si>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</si>
  <si>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</si>
  <si>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</si>
  <si>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</si>
  <si>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</si>
  <si>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</si>
  <si>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</si>
  <si>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</si>
  <si>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</si>
  <si>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</si>
  <si>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</si>
  <si>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</si>
  <si>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</si>
  <si>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</si>
  <si>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</si>
  <si>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</si>
  <si>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</si>
  <si>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</si>
  <si>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</si>
  <si>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</si>
  <si>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</si>
  <si>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</si>
  <si>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</si>
  <si>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</si>
  <si>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</si>
  <si>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</si>
  <si>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</si>
  <si>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</si>
  <si>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</si>
  <si>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</si>
  <si>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</si>
  <si>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</si>
  <si>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</si>
  <si>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</si>
  <si>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</si>
  <si>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</si>
  <si>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</si>
  <si>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</si>
  <si>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</si>
  <si>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</si>
  <si>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</si>
  <si>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</si>
  <si>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</si>
  <si>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</si>
  <si>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</si>
  <si>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</si>
  <si>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</si>
  <si>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</si>
  <si>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</si>
  <si>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</si>
  <si>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</si>
  <si>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</si>
  <si>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</si>
  <si>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</si>
  <si>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</si>
  <si>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</si>
  <si>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</si>
  <si>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</si>
  <si>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</si>
  <si>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</si>
  <si>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</si>
  <si>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</si>
  <si>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</si>
  <si>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</si>
  <si>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</si>
  <si>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</si>
  <si>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</si>
  <si>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</si>
  <si>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</si>
  <si>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</si>
  <si>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</si>
  <si>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</si>
  <si>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</si>
  <si>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</si>
  <si>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</si>
  <si>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</si>
  <si>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</si>
  <si>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</si>
  <si>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</si>
  <si>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</si>
  <si>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</si>
  <si>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</si>
  <si>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</si>
  <si>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</si>
  <si>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</si>
  <si>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</si>
  <si>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</si>
  <si>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</si>
  <si>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</si>
  <si>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</si>
  <si>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</si>
  <si>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</si>
  <si>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</si>
  <si>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</si>
  <si>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</si>
  <si>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</si>
  <si>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</si>
  <si>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</si>
  <si>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</si>
  <si>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</si>
  <si>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</si>
  <si>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</si>
  <si>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</si>
  <si>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</si>
  <si>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</si>
  <si>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</si>
  <si>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</si>
  <si>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</si>
  <si>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</si>
  <si>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</si>
  <si>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</si>
  <si>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</si>
  <si>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</si>
  <si>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</si>
  <si>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</si>
  <si>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</si>
  <si>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</si>
  <si>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</si>
  <si>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</si>
  <si>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</si>
  <si>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</si>
  <si>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</si>
  <si>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</si>
  <si>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</si>
  <si>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</si>
  <si>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</si>
  <si>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</si>
  <si>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</si>
  <si>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</si>
  <si>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</si>
  <si>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</si>
  <si>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</si>
  <si>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</si>
  <si>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</si>
  <si>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</si>
  <si>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</si>
  <si>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</si>
  <si>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</si>
  <si>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</si>
  <si>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</si>
  <si>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</si>
  <si>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</si>
  <si>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</si>
  <si>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</si>
  <si>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</si>
  <si>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</si>
  <si>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</si>
  <si>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</si>
  <si>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</si>
  <si>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</si>
  <si>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</si>
  <si>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</si>
  <si>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</si>
  <si>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</si>
  <si>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</si>
  <si>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</si>
  <si>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</si>
  <si>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</si>
  <si>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</si>
  <si>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</si>
  <si>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</si>
  <si>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</si>
  <si>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</si>
  <si>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</si>
  <si>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</si>
  <si>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</si>
  <si>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</si>
  <si>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</si>
  <si>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</si>
  <si>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</si>
  <si>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</si>
  <si>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</si>
  <si>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</si>
  <si>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</si>
  <si>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</si>
  <si>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</si>
  <si>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</si>
  <si>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</si>
  <si>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</si>
  <si>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</si>
  <si>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</si>
  <si>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</si>
  <si>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</si>
  <si>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</si>
  <si>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</si>
  <si>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</si>
  <si>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</si>
  <si>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</si>
  <si>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</si>
  <si>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</si>
  <si>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</si>
  <si>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</si>
  <si>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</si>
  <si>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</si>
  <si>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</si>
  <si>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</si>
  <si>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</si>
  <si>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</si>
  <si>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</si>
  <si>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</si>
  <si>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</si>
  <si>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</si>
  <si>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</si>
  <si>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</si>
  <si>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</si>
  <si>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</si>
  <si>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</si>
  <si>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</si>
  <si>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</si>
  <si>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</si>
  <si>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</si>
  <si>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</si>
  <si>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</si>
  <si>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</si>
  <si>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</si>
  <si>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</si>
  <si>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</si>
  <si>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</si>
  <si>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</si>
  <si>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</si>
  <si>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</si>
  <si>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</si>
  <si>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</si>
  <si>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</si>
  <si>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</si>
  <si>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</si>
  <si>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</si>
  <si>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</si>
  <si>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</si>
  <si>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</si>
  <si>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</si>
  <si>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</si>
  <si>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</si>
  <si>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</si>
  <si>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</si>
  <si>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</si>
  <si>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</si>
  <si>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</si>
  <si>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</si>
  <si>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</si>
  <si>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</si>
  <si>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</si>
  <si>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</si>
  <si>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</si>
  <si>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</si>
  <si>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</si>
  <si>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</si>
  <si>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</si>
  <si>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</si>
  <si>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</si>
  <si>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</si>
  <si>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</si>
  <si>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</si>
  <si>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</si>
  <si>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</si>
  <si>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</si>
  <si>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</si>
  <si>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</si>
  <si>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</si>
  <si>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</si>
  <si>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</si>
  <si>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</si>
  <si>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</si>
  <si>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</si>
  <si>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</si>
  <si>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</si>
  <si>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</si>
  <si>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</si>
  <si>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</si>
  <si>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</si>
  <si>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</si>
  <si>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</si>
  <si>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</si>
  <si>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</si>
  <si>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</si>
  <si>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</si>
  <si>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</si>
  <si>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</si>
  <si>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</si>
  <si>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</si>
  <si>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</si>
  <si>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</si>
  <si>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</si>
  <si>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</si>
  <si>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</si>
  <si>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</si>
  <si>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</si>
  <si>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</si>
  <si>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</si>
  <si>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</si>
  <si>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</si>
  <si>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</si>
  <si>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</si>
  <si>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</si>
  <si>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</si>
  <si>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</si>
  <si>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</si>
  <si>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</si>
  <si>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</si>
  <si>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</si>
  <si>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</si>
  <si>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</si>
  <si>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</si>
  <si>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</si>
  <si>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</si>
  <si>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</si>
  <si>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</si>
  <si>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</si>
  <si>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</si>
  <si>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</si>
  <si>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</si>
  <si>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</si>
  <si>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</si>
  <si>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</si>
  <si>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</si>
  <si>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</si>
  <si>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</si>
  <si>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</si>
  <si>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</si>
  <si>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</si>
  <si>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</si>
  <si>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</si>
  <si>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</si>
  <si>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</si>
  <si>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</si>
  <si>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</si>
  <si>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</si>
  <si>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</si>
  <si>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</si>
  <si>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</si>
  <si>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</si>
  <si>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</si>
  <si>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</si>
  <si>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</si>
  <si>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</si>
  <si>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</si>
  <si>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</si>
  <si>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</si>
  <si>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</si>
  <si>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</si>
  <si>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</si>
  <si>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</si>
  <si>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</si>
  <si>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</si>
  <si>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</si>
  <si>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</si>
  <si>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</si>
  <si>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</si>
  <si>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</si>
  <si>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</si>
  <si>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</si>
  <si>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</si>
  <si>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</si>
  <si>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</si>
  <si>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</si>
  <si>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</si>
  <si>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</si>
  <si>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</si>
  <si>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</si>
  <si>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</si>
  <si>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</si>
  <si>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</si>
  <si>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</si>
  <si>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</si>
  <si>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</si>
  <si>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</si>
  <si>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</si>
  <si>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</si>
  <si>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</si>
  <si>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</si>
  <si>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</si>
  <si>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</si>
  <si>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</si>
  <si>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</si>
  <si>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</si>
  <si>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</si>
  <si>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</si>
  <si>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</si>
  <si>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</si>
  <si>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</si>
  <si>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</si>
  <si>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</si>
  <si>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</si>
  <si>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</si>
  <si>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</si>
  <si>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</si>
  <si>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</si>
  <si>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</si>
  <si>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</si>
  <si>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</si>
  <si>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</si>
  <si>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</si>
  <si>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</si>
  <si>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</si>
  <si>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</si>
  <si>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</si>
  <si>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</si>
  <si>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</si>
  <si>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</si>
  <si>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</si>
  <si>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</si>
  <si>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</si>
  <si>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</si>
  <si>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</si>
  <si>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</si>
  <si>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</si>
  <si>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</si>
  <si>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</si>
  <si>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</si>
  <si>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</si>
  <si>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</si>
  <si>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</si>
  <si>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</si>
  <si>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</si>
  <si>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</si>
  <si>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</si>
  <si>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</si>
  <si>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</si>
  <si>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</si>
  <si>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</si>
  <si>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</si>
  <si>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</si>
  <si>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</si>
  <si>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</si>
  <si>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</si>
  <si>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</si>
  <si>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</si>
  <si>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</si>
  <si>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</si>
  <si>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</si>
  <si>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</si>
  <si>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</si>
  <si>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</si>
  <si>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</si>
  <si>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</si>
  <si>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</si>
  <si>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</si>
  <si>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</si>
  <si>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</si>
  <si>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</si>
  <si>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</si>
  <si>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</si>
  <si>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</si>
  <si>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</si>
  <si>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</si>
  <si>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</si>
  <si>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</si>
  <si>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</si>
  <si>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</si>
  <si>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</si>
  <si>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</si>
  <si>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</si>
  <si>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</si>
  <si>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</si>
  <si>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</si>
  <si>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</si>
  <si>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</si>
  <si>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</si>
  <si>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</si>
  <si>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</si>
  <si>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</si>
  <si>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</si>
  <si>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</si>
  <si>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</si>
  <si>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</si>
  <si>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</si>
  <si>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</si>
  <si>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</si>
  <si>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</si>
  <si>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</si>
  <si>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</si>
  <si>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</si>
  <si>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</si>
  <si>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</si>
  <si>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</si>
  <si>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</si>
  <si>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</si>
  <si>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</si>
  <si>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</si>
  <si>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</si>
  <si>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</si>
  <si>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</si>
  <si>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</si>
  <si>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</si>
  <si>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</si>
  <si>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</si>
  <si>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</si>
  <si>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</si>
  <si>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</si>
  <si>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</si>
  <si>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</si>
  <si>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</si>
  <si>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</si>
  <si>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</si>
  <si>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</si>
  <si>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</si>
  <si>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</si>
  <si>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</si>
  <si>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</si>
  <si>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</si>
  <si>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</si>
  <si>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</si>
  <si>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</si>
  <si>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</si>
  <si>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</si>
  <si>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</si>
  <si>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</si>
  <si>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</si>
  <si>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</si>
  <si>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</si>
  <si>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</si>
  <si>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</si>
  <si>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</si>
  <si>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</si>
  <si>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</si>
  <si>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</si>
  <si>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</si>
  <si>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</si>
  <si>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</si>
  <si>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</si>
  <si>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</si>
  <si>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</si>
  <si>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</si>
  <si>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</si>
  <si>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</si>
  <si>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</si>
  <si>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</si>
  <si>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</si>
  <si>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</si>
  <si>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</si>
  <si>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</si>
  <si>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</si>
  <si>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</si>
  <si>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</si>
  <si>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</si>
  <si>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</si>
  <si>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</si>
  <si>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</si>
  <si>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</si>
  <si>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</si>
  <si>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</si>
  <si>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</si>
  <si>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</si>
  <si>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</si>
  <si>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</si>
  <si>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</si>
  <si>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</si>
  <si>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</si>
  <si>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</si>
  <si>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</si>
  <si>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</si>
  <si>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</si>
  <si>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</si>
  <si>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</si>
  <si>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</si>
  <si>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</si>
  <si>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</si>
  <si>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</si>
  <si>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</si>
  <si>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</si>
  <si>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</si>
  <si>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</si>
  <si>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</si>
  <si>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</si>
  <si>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</si>
  <si>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</si>
  <si>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</si>
  <si>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</si>
  <si>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</si>
  <si>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</si>
  <si>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</si>
  <si>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</si>
  <si>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</si>
  <si>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</si>
  <si>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</si>
  <si>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</si>
  <si>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</si>
  <si>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</si>
  <si>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</si>
  <si>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</si>
  <si>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</si>
  <si>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</si>
  <si>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</si>
  <si>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</si>
  <si>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</si>
  <si>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</si>
  <si>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</si>
  <si>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</si>
  <si>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</si>
  <si>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</si>
  <si>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</si>
  <si>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</si>
  <si>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</si>
  <si>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</si>
  <si>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</si>
  <si>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</si>
  <si>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</si>
  <si>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</si>
  <si>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</si>
  <si>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</si>
  <si>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</si>
  <si>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</si>
  <si>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</si>
  <si>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</si>
  <si>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</si>
  <si>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</si>
  <si>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</si>
  <si>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</si>
  <si>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</si>
  <si>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</si>
  <si>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</si>
  <si>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</si>
  <si>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</si>
  <si>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</si>
  <si>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</si>
  <si>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</si>
  <si>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</si>
  <si>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</si>
  <si>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</si>
  <si>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</si>
  <si>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</si>
  <si>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</si>
  <si>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</si>
  <si>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</si>
  <si>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</si>
  <si>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</si>
  <si>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</si>
  <si>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</si>
  <si>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</si>
  <si>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</si>
  <si>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</si>
  <si>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</si>
  <si>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</si>
  <si>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</si>
  <si>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</si>
  <si>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</si>
  <si>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</si>
  <si>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</si>
  <si>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</si>
  <si>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</si>
  <si>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</si>
  <si>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</si>
  <si>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</si>
  <si>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</si>
  <si>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</si>
  <si>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</si>
  <si>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</si>
  <si>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</si>
  <si>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</si>
  <si>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</si>
  <si>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</si>
  <si>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</si>
  <si>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</si>
  <si>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</si>
  <si>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</si>
  <si>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</si>
  <si>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</si>
  <si>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</si>
  <si>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</si>
  <si>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</si>
  <si>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</si>
  <si>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</si>
  <si>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</si>
  <si>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</si>
  <si>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</si>
  <si>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</si>
  <si>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</si>
  <si>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</si>
  <si>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</si>
  <si>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</si>
  <si>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</si>
  <si>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</si>
  <si>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</si>
  <si>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</si>
  <si>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</si>
  <si>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</si>
  <si>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</si>
  <si>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</si>
  <si>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</si>
  <si>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</si>
  <si>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</si>
  <si>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</si>
  <si>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</si>
  <si>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</si>
  <si>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</si>
  <si>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</si>
  <si>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</si>
  <si>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</si>
  <si>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</si>
  <si>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</si>
  <si>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</si>
  <si>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</si>
  <si>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</si>
  <si>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</si>
  <si>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</si>
  <si>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</si>
  <si>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</si>
  <si>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</si>
  <si>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</si>
  <si>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</si>
  <si>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</si>
  <si>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</si>
  <si>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</si>
  <si>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</si>
  <si>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</si>
  <si>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</si>
  <si>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</si>
  <si>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</si>
  <si>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</si>
  <si>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</si>
  <si>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</si>
  <si>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</si>
  <si>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</si>
  <si>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</si>
  <si>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</si>
  <si>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</si>
  <si>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</si>
  <si>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</si>
  <si>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</si>
  <si>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</si>
  <si>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</si>
  <si>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</si>
  <si>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</si>
  <si>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</si>
  <si>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</si>
  <si>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</si>
  <si>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</si>
  <si>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</si>
  <si>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</si>
  <si>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</si>
  <si>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</si>
  <si>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</si>
  <si>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</si>
  <si>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</si>
  <si>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</si>
  <si>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</si>
  <si>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</si>
  <si>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</si>
  <si>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</si>
  <si>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</si>
  <si>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</si>
  <si>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</si>
  <si>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</si>
  <si>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</si>
  <si>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</si>
  <si>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</si>
  <si>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</si>
  <si>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</si>
  <si>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</si>
  <si>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</si>
  <si>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</si>
  <si>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</si>
  <si>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</si>
  <si>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</si>
  <si>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</si>
  <si>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</si>
  <si>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</si>
  <si>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</si>
  <si>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</si>
  <si>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</si>
  <si>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</si>
  <si>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</si>
  <si>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</si>
  <si>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</si>
  <si>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</si>
  <si>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</si>
  <si>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</si>
  <si>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</si>
  <si>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</si>
  <si>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</si>
  <si>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</si>
  <si>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</si>
  <si>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</si>
  <si>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</si>
  <si>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</si>
  <si>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</si>
  <si>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</si>
  <si>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</si>
  <si>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</si>
  <si>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</si>
  <si>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</si>
  <si>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</si>
  <si>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</si>
  <si>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</si>
  <si>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</si>
  <si>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</si>
  <si>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</si>
  <si>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</si>
  <si>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</si>
  <si>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</si>
  <si>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</si>
  <si>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</si>
  <si>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</si>
  <si>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</si>
  <si>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</si>
  <si>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</si>
  <si>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</si>
  <si>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</si>
  <si>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</si>
  <si>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</si>
  <si>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</si>
  <si>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</si>
  <si>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</si>
  <si>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</si>
  <si>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</si>
  <si>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</si>
  <si>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</si>
  <si>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</si>
  <si>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</si>
  <si>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</si>
  <si>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</si>
  <si>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</si>
  <si>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</si>
  <si>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</si>
  <si>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</si>
  <si>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</si>
  <si>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</si>
  <si>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</si>
  <si>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</si>
  <si>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</si>
  <si>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</si>
  <si>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</si>
  <si>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</si>
  <si>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</si>
  <si>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</si>
  <si>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</si>
  <si>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</si>
  <si>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</si>
  <si>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</si>
  <si>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</si>
  <si>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</si>
  <si>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</si>
  <si>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</si>
  <si>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</si>
  <si>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</si>
  <si>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</si>
  <si>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</si>
  <si>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</si>
  <si>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</si>
  <si>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</si>
  <si>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</si>
  <si>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</si>
  <si>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</si>
  <si>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</si>
  <si>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</si>
  <si>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</si>
  <si>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</si>
  <si>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</si>
  <si>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</si>
  <si>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</si>
  <si>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</si>
  <si>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</si>
  <si>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</si>
  <si>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</si>
  <si>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</si>
  <si>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</si>
  <si>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</si>
  <si>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</si>
  <si>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</si>
  <si>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</si>
  <si>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</si>
  <si>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</si>
  <si>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</si>
  <si>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</si>
  <si>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</si>
  <si>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</si>
  <si>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</si>
  <si>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</si>
  <si>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</si>
  <si>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</si>
  <si>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</si>
  <si>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</si>
  <si>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</si>
  <si>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</si>
  <si>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</si>
  <si>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</si>
  <si>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</si>
  <si>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</si>
  <si>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</si>
  <si>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</si>
  <si>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</si>
  <si>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</si>
  <si>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</si>
  <si>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</si>
  <si>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</si>
  <si>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</si>
  <si>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</si>
  <si>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</si>
  <si>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</si>
  <si>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</si>
  <si>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</si>
  <si>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</si>
  <si>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</si>
  <si>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</si>
  <si>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</si>
  <si>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</si>
  <si>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</si>
  <si>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</si>
  <si>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</si>
  <si>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</si>
  <si>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</si>
  <si>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</si>
  <si>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</si>
  <si>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</si>
  <si>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</si>
  <si>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</si>
  <si>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</si>
  <si>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</si>
  <si>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</si>
  <si>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</si>
  <si>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</si>
  <si>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</si>
  <si>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</si>
  <si>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</si>
  <si>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</si>
  <si>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</si>
  <si>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</si>
  <si>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</si>
  <si>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</si>
  <si>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</si>
  <si>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</si>
  <si>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</si>
  <si>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</si>
  <si>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</si>
  <si>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</si>
  <si>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</si>
  <si>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</si>
  <si>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</si>
  <si>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</si>
  <si>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</si>
  <si>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</si>
  <si>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</si>
  <si>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</si>
  <si>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</si>
  <si>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</si>
  <si>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</si>
  <si>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</si>
  <si>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</si>
  <si>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</si>
  <si>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</si>
  <si>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</si>
  <si>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</si>
  <si>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</si>
  <si>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</si>
  <si>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</si>
  <si>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</si>
  <si>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</si>
  <si>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</si>
  <si>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</si>
  <si>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</si>
  <si>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</si>
  <si>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</si>
  <si>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</si>
  <si>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</si>
  <si>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</si>
  <si>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</si>
  <si>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</si>
  <si>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</si>
  <si>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</si>
  <si>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</si>
  <si>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</si>
  <si>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</si>
  <si>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</si>
  <si>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</si>
  <si>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</si>
  <si>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</si>
  <si>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</si>
  <si>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</si>
  <si>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</si>
  <si>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</si>
  <si>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</si>
  <si>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</si>
  <si>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</si>
  <si>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</si>
  <si>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</si>
  <si>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</si>
  <si>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</si>
  <si>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</si>
  <si>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</si>
  <si>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</si>
  <si>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</si>
  <si>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</si>
  <si>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</si>
  <si>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</si>
  <si>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</si>
  <si>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</si>
  <si>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</si>
  <si>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</si>
  <si>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</si>
  <si>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</si>
  <si>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</si>
  <si>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</si>
  <si>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</si>
  <si>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</si>
  <si>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</si>
  <si>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</si>
  <si>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</si>
  <si>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</si>
  <si>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</si>
  <si>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</si>
  <si>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</si>
  <si>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</si>
  <si>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</si>
  <si>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</si>
  <si>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</si>
  <si>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</si>
  <si>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</si>
  <si>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</si>
  <si>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</si>
  <si>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</si>
  <si>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</si>
  <si>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</si>
  <si>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</si>
  <si>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</si>
  <si>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</si>
  <si>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</si>
  <si>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</si>
  <si>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</si>
  <si>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</si>
  <si>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</si>
  <si>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</si>
  <si>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</si>
  <si>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</si>
  <si>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</si>
  <si>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</si>
  <si>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</si>
  <si>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</si>
  <si>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</si>
  <si>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</si>
  <si>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</si>
  <si>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</si>
  <si>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</si>
  <si>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</si>
  <si>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</si>
  <si>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</si>
  <si>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</si>
  <si>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</si>
  <si>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</si>
  <si>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</si>
  <si>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</si>
  <si>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</si>
  <si>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</si>
  <si>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</si>
  <si>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</si>
  <si>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</si>
  <si>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</si>
  <si>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</si>
  <si>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</si>
  <si>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</si>
  <si>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</si>
  <si>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</si>
  <si>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</si>
  <si>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</si>
  <si>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</si>
  <si>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</si>
  <si>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</si>
  <si>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</si>
  <si>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</si>
  <si>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</si>
  <si>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</si>
  <si>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</si>
  <si>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</si>
  <si>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</si>
  <si>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</si>
  <si>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</si>
  <si>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</si>
  <si>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</si>
  <si>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</si>
  <si>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</si>
  <si>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</si>
  <si>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</si>
  <si>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</si>
  <si>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</si>
  <si>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</si>
  <si>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</si>
  <si>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</si>
  <si>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</si>
  <si>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</si>
  <si>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</si>
  <si>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</si>
  <si>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</si>
  <si>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</si>
  <si>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</si>
  <si>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</si>
  <si>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</si>
  <si>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</si>
  <si>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</si>
  <si>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</si>
  <si>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</si>
  <si>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</si>
  <si>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</si>
  <si>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</si>
  <si>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</si>
  <si>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</si>
  <si>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</si>
  <si>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</si>
  <si>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</si>
  <si>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</si>
  <si>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</si>
  <si>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</si>
  <si>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</si>
  <si>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</si>
  <si>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</si>
  <si>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</si>
  <si>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</si>
  <si>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</si>
  <si>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</si>
  <si>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</si>
  <si>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</si>
  <si>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</si>
  <si>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</si>
  <si>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</si>
  <si>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</si>
  <si>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</si>
  <si>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</si>
  <si>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</si>
  <si>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</si>
  <si>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</si>
  <si>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</si>
  <si>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</si>
  <si>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</si>
  <si>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</si>
  <si>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</si>
  <si>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</si>
  <si>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</si>
  <si>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</si>
  <si>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</si>
  <si>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</si>
  <si>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</si>
  <si>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</si>
  <si>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</si>
  <si>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</si>
  <si>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</si>
  <si>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</si>
  <si>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</si>
  <si>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</si>
  <si>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</si>
  <si>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</si>
  <si>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</si>
  <si>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</si>
  <si>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</si>
  <si>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</si>
  <si>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</si>
  <si>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</si>
  <si>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</si>
  <si>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</si>
  <si>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</si>
  <si>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</si>
  <si>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</si>
  <si>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</si>
  <si>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</si>
  <si>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</si>
  <si>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</si>
  <si>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</si>
  <si>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</si>
  <si>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</si>
  <si>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</si>
  <si>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</si>
  <si>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</si>
  <si>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</si>
  <si>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</si>
  <si>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</si>
  <si>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</si>
  <si>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</si>
  <si>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</si>
  <si>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</si>
  <si>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</si>
  <si>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</si>
  <si>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</si>
  <si>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</si>
  <si>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</si>
  <si>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</si>
  <si>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</si>
  <si>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</si>
  <si>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</si>
  <si>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</si>
  <si>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</si>
  <si>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</si>
  <si>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</si>
  <si>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</si>
  <si>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</si>
  <si>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</si>
  <si>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</si>
  <si>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</si>
  <si>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</si>
  <si>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</si>
  <si>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</si>
  <si>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</si>
  <si>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</si>
  <si>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</si>
  <si>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</si>
  <si>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</si>
  <si>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</si>
  <si>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</si>
  <si>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</si>
  <si>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</si>
  <si>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</si>
  <si>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</si>
  <si>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</si>
  <si>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</si>
  <si>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</si>
  <si>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</si>
  <si>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</si>
  <si>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</si>
  <si>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</si>
  <si>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</si>
  <si>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</si>
  <si>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</si>
  <si>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</si>
  <si>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</si>
  <si>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</si>
  <si>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</si>
  <si>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</si>
  <si>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</si>
  <si>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</si>
  <si>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</si>
  <si>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</si>
  <si>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</si>
  <si>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</si>
  <si>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</si>
  <si>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</si>
  <si>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</si>
  <si>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</si>
  <si>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</si>
  <si>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</si>
  <si>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</si>
  <si>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</si>
  <si>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</si>
  <si>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</si>
  <si>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</si>
  <si>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</si>
  <si>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</si>
  <si>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</si>
  <si>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</si>
  <si>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</si>
  <si>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</si>
  <si>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</si>
  <si>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</si>
  <si>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</si>
  <si>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</si>
  <si>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</si>
  <si>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</si>
  <si>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</si>
  <si>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</si>
  <si>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</si>
  <si>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</si>
  <si>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</si>
  <si>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</si>
  <si>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</si>
  <si>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</si>
  <si>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</si>
  <si>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</si>
  <si>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</si>
  <si>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</si>
  <si>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</si>
  <si>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</si>
  <si>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</si>
  <si>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</si>
  <si>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</si>
  <si>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</si>
  <si>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</si>
  <si>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</si>
  <si>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</si>
  <si>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</si>
  <si>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</si>
  <si>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</si>
  <si>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</si>
  <si>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</si>
  <si>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</si>
  <si>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</si>
  <si>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</si>
  <si>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</si>
  <si>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</si>
  <si>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</si>
  <si>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</si>
  <si>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</si>
  <si>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</si>
  <si>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</si>
  <si>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</si>
  <si>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</si>
  <si>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</si>
  <si>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</si>
  <si>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</si>
  <si>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</si>
  <si>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</si>
  <si>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</si>
  <si>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</si>
  <si>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</si>
  <si>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</si>
  <si>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</si>
  <si>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</si>
  <si>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</si>
  <si>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</si>
  <si>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</si>
  <si>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</si>
  <si>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</si>
  <si>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</si>
  <si>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</si>
  <si>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</si>
  <si>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</si>
  <si>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</si>
  <si>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</si>
  <si>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</si>
  <si>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</si>
  <si>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</si>
  <si>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</si>
  <si>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</si>
  <si>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</si>
  <si>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</si>
  <si>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</si>
  <si>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</si>
  <si>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</si>
  <si>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</si>
  <si>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</si>
  <si>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</si>
  <si>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</si>
  <si>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</si>
  <si>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</si>
  <si>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</si>
  <si>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</si>
  <si>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</si>
  <si>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</si>
  <si>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</si>
  <si>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</si>
  <si>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</si>
  <si>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</si>
  <si>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</si>
  <si>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</si>
  <si>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</si>
  <si>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</si>
  <si>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</si>
  <si>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</si>
  <si>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</si>
  <si>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</si>
  <si>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</si>
  <si>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</si>
  <si>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</si>
  <si>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</si>
  <si>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</si>
  <si>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</si>
  <si>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</si>
  <si>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</si>
  <si>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</si>
  <si>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</si>
  <si>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</si>
  <si>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</si>
  <si>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</si>
  <si>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</si>
  <si>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</si>
  <si>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</si>
  <si>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</si>
  <si>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</si>
  <si>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</si>
  <si>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</si>
  <si>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</si>
  <si>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</si>
  <si>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</si>
  <si>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</si>
  <si>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</si>
  <si>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</si>
  <si>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</si>
  <si>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</si>
  <si>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</si>
  <si>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</si>
  <si>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</si>
  <si>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</si>
  <si>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</si>
  <si>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</si>
  <si>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</si>
  <si>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</si>
  <si>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</si>
  <si>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</si>
  <si>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</si>
  <si>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</si>
  <si>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</si>
  <si>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</si>
  <si>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</si>
  <si>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</si>
  <si>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</si>
  <si>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</si>
  <si>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</si>
  <si>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</si>
  <si>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</si>
  <si>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</si>
  <si>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</si>
  <si>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</si>
  <si>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</si>
  <si>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</si>
  <si>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</si>
  <si>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</si>
  <si>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</si>
  <si>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</si>
  <si>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</si>
  <si>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</si>
  <si>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</si>
  <si>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</si>
  <si>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</si>
  <si>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</si>
  <si>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</si>
  <si>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</si>
  <si>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</si>
  <si>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</si>
  <si>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</si>
  <si>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</si>
  <si>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</si>
  <si>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</si>
  <si>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</si>
  <si>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</si>
  <si>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</si>
  <si>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</si>
  <si>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</si>
  <si>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</si>
  <si>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</si>
  <si>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</si>
  <si>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</si>
  <si>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</si>
  <si>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</si>
  <si>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</si>
  <si>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</si>
  <si>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</si>
  <si>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</si>
  <si>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</si>
  <si>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</si>
  <si>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</si>
  <si>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</si>
  <si>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</si>
  <si>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</si>
  <si>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</si>
  <si>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</si>
  <si>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</si>
  <si>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</si>
  <si>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</si>
  <si>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</si>
  <si>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</si>
  <si>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</si>
  <si>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</si>
  <si>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</si>
  <si>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</si>
  <si>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</si>
  <si>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</si>
  <si>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</si>
  <si>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</si>
  <si>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</si>
  <si>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</si>
  <si>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</si>
  <si>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</si>
  <si>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</si>
  <si>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</si>
  <si>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</si>
  <si>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</si>
  <si>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</si>
  <si>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</si>
  <si>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</si>
  <si>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</si>
  <si>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</si>
  <si>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</si>
  <si>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</si>
  <si>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</si>
  <si>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</si>
  <si>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</si>
  <si>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</si>
  <si>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</si>
  <si>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</si>
  <si>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</si>
  <si>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</si>
  <si>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</si>
  <si>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</si>
  <si>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</si>
  <si>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</si>
  <si>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</si>
  <si>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</si>
  <si>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</si>
  <si>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</si>
  <si>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</si>
  <si>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</si>
  <si>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</si>
  <si>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</si>
  <si>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</si>
  <si>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</si>
  <si>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</si>
  <si>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</si>
  <si>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</si>
  <si>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</si>
  <si>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</si>
  <si>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</si>
  <si>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</si>
  <si>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</si>
  <si>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</si>
  <si>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</si>
  <si>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</si>
  <si>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</si>
  <si>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</si>
  <si>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</si>
  <si>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</si>
  <si>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</si>
  <si>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</si>
  <si>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</si>
  <si>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</si>
  <si>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</si>
  <si>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</si>
  <si>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</si>
  <si>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</si>
  <si>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</si>
  <si>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</si>
  <si>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</si>
  <si>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</si>
  <si>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</si>
  <si>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</si>
  <si>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</si>
  <si>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</si>
  <si>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</si>
  <si>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</si>
  <si>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</si>
  <si>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</si>
  <si>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</si>
  <si>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</si>
  <si>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</si>
  <si>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</si>
  <si>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</si>
  <si>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</si>
  <si>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</si>
  <si>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</si>
  <si>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</si>
  <si>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</si>
  <si>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</si>
  <si>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</si>
  <si>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</si>
  <si>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</si>
  <si>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</si>
  <si>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</si>
  <si>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</si>
  <si>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</si>
  <si>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</si>
  <si>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</si>
  <si>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</si>
  <si>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</si>
  <si>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</si>
  <si>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</si>
  <si>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</si>
  <si>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</si>
  <si>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</si>
  <si>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</si>
  <si>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</si>
  <si>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</si>
  <si>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</si>
  <si>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</si>
  <si>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</si>
  <si>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</si>
  <si>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</si>
  <si>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</si>
  <si>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</si>
  <si>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</si>
  <si>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</si>
  <si>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</si>
  <si>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</si>
  <si>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</si>
  <si>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</si>
  <si>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</si>
  <si>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</si>
  <si>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</si>
  <si>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</si>
  <si>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</si>
  <si>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</si>
  <si>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</si>
  <si>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</si>
  <si>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</si>
  <si>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</si>
  <si>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</si>
  <si>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</si>
  <si>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</si>
  <si>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</si>
  <si>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</si>
  <si>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</si>
  <si>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</si>
  <si>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</si>
  <si>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</si>
  <si>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</si>
  <si>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</si>
  <si>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</si>
  <si>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</si>
  <si>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</si>
  <si>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</si>
  <si>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</si>
  <si>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</si>
  <si>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</si>
  <si>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</si>
  <si>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</si>
  <si>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</si>
  <si>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</si>
  <si>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</si>
  <si>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</si>
  <si>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</si>
  <si>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</si>
  <si>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</si>
  <si>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</si>
  <si>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</si>
  <si>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</si>
  <si>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</si>
  <si>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</si>
  <si>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</si>
  <si>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</si>
  <si>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</si>
  <si>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</si>
  <si>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</si>
  <si>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</si>
  <si>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</si>
  <si>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</si>
  <si>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</si>
  <si>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</si>
  <si>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</si>
  <si>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</si>
  <si>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</si>
  <si>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</si>
  <si>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</si>
  <si>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</si>
  <si>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</si>
  <si>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</si>
  <si>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</si>
  <si>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</si>
  <si>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</si>
  <si>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</si>
  <si>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</si>
  <si>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</si>
  <si>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</si>
  <si>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</si>
  <si>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</si>
  <si>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</si>
  <si>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</si>
  <si>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</si>
  <si>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</si>
  <si>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</si>
  <si>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</si>
  <si>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</si>
  <si>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</si>
  <si>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</si>
  <si>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</si>
  <si>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</si>
  <si>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</si>
  <si>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</si>
  <si>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</si>
  <si>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</si>
  <si>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</si>
  <si>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</si>
  <si>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</si>
  <si>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</si>
  <si>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</si>
  <si>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</si>
  <si>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</si>
  <si>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</si>
  <si>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</si>
  <si>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</si>
  <si>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</si>
  <si>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</si>
  <si>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</si>
  <si>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</si>
  <si>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</si>
  <si>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</si>
  <si>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</si>
  <si>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</si>
  <si>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</si>
  <si>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</si>
  <si>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</si>
  <si>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</si>
  <si>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</si>
  <si>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</si>
  <si>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</si>
  <si>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</si>
  <si>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</si>
  <si>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</si>
  <si>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</si>
  <si>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</si>
  <si>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</si>
  <si>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</si>
  <si>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</si>
  <si>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</si>
  <si>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</si>
  <si>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</si>
  <si>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</si>
  <si>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</si>
  <si>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</si>
  <si>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</si>
  <si>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</si>
  <si>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</si>
  <si>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</si>
  <si>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</si>
  <si>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</si>
  <si>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</si>
  <si>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</si>
  <si>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</si>
  <si>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</si>
  <si>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</si>
  <si>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</si>
  <si>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</si>
  <si>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</si>
  <si>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</si>
  <si>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</si>
  <si>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</si>
  <si>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</si>
  <si>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</si>
  <si>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</si>
  <si>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</si>
  <si>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</si>
  <si>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</si>
  <si>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</si>
  <si>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</si>
  <si>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</si>
  <si>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</si>
  <si>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</si>
  <si>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</si>
  <si>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</si>
  <si>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</si>
  <si>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</si>
  <si>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</si>
  <si>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</si>
  <si>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</si>
  <si>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</si>
  <si>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</si>
  <si>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</si>
  <si>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</si>
  <si>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</si>
  <si>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</si>
  <si>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</si>
  <si>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</si>
  <si>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</si>
  <si>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</si>
  <si>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</si>
  <si>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PCM-20251116-00000907</t>
  </si>
  <si>
    <t>ETA 20 Mins</t>
  </si>
  <si>
    <t>NO PCM</t>
  </si>
  <si>
    <t>Team saving DWDM sites, Sceco complain raised</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</si>
  <si>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</si>
  <si>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</si>
  <si>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</si>
  <si>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</si>
  <si>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</si>
  <si>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</si>
  <si>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</si>
  <si>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</si>
  <si>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</si>
  <si>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</si>
  <si>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</si>
  <si>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</si>
  <si>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</si>
  <si>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</si>
  <si>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</si>
  <si>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</si>
  <si>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</si>
  <si>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</si>
  <si>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</si>
  <si>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</si>
  <si>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</si>
  <si>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</si>
  <si>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</si>
  <si>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</si>
  <si>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</si>
  <si>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</si>
  <si>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</si>
  <si>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</si>
  <si>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</si>
  <si>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</si>
  <si>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</si>
  <si>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</si>
  <si>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</si>
  <si>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</si>
  <si>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</si>
  <si>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</si>
  <si>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</si>
  <si>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</si>
  <si>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</si>
  <si>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</si>
  <si>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</si>
  <si>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</si>
  <si>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</si>
  <si>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</si>
  <si>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</si>
  <si>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</si>
  <si>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</si>
  <si>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</si>
  <si>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</si>
  <si>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</si>
  <si>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</si>
  <si>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</si>
  <si>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</si>
  <si>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</si>
  <si>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</si>
  <si>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</si>
  <si>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</si>
  <si>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</si>
  <si>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</si>
  <si>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</si>
  <si>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</si>
  <si>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</si>
  <si>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</si>
  <si>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</si>
  <si>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</si>
  <si>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</si>
  <si>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</si>
  <si>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</si>
  <si>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</si>
  <si>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</si>
  <si>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</si>
  <si>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</si>
  <si>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</si>
  <si>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</si>
  <si>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</si>
  <si>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</si>
  <si>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</si>
  <si>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</si>
  <si>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</si>
  <si>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</si>
  <si>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</si>
  <si>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</si>
  <si>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</si>
  <si>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</si>
  <si>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</si>
  <si>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</si>
  <si>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</si>
  <si>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</si>
  <si>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</si>
  <si>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</si>
  <si>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PCM-20251116-00000899</t>
  </si>
  <si>
    <t xml:space="preserve">2025-11-16 10:38:19
</t>
  </si>
  <si>
    <t xml:space="preserve">Restored by pg </t>
  </si>
  <si>
    <t>PCM-20251116-00000958</t>
  </si>
  <si>
    <t xml:space="preserve">2025-11-16 10:53:40
</t>
  </si>
  <si>
    <t>PCM-20251116-00001050</t>
  </si>
  <si>
    <t>ETA 90 min</t>
  </si>
  <si>
    <t xml:space="preserve">PCM-20251116-00001074
</t>
  </si>
  <si>
    <t>muz0144</t>
  </si>
  <si>
    <t>60 min</t>
  </si>
  <si>
    <t xml:space="preserve"> PCM-20250215-00000830 </t>
  </si>
  <si>
    <t>LTE site still down and  site located in aramco area access issue need special permission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</si>
  <si>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</si>
  <si>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</si>
  <si>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</si>
  <si>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</si>
  <si>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</si>
  <si>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</si>
  <si>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</si>
  <si>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</si>
  <si>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</si>
  <si>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team on the way need 120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</si>
</sst>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314.56802083333605</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0.43328703704173677</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1</v>
      </c>
      <c r="D4" s="144" t="s">
        <v>21185</v>
      </c>
      <c r="E4" s="145" t="s">
        <v>39021</v>
      </c>
      <c r="F4" s="142">
        <v>45977.452141203707</v>
      </c>
      <c r="G4" s="146">
        <f ca="1">IFERROR(NOW()-F4,"")</f>
        <v>6.4305555555620231E-2</v>
      </c>
      <c r="H4" s="142">
        <v>45977.446585648147</v>
      </c>
      <c r="I4" s="144" t="str">
        <f>IFERROR(VLOOKUP(D4,DB!A:F,6,0),"")</f>
        <v>Generator-SG</v>
      </c>
      <c r="J4" s="144" t="str">
        <f>IFERROR(VLOOKUP(D4,DB!A:G,7,0),"")</f>
        <v>Vandalized</v>
      </c>
      <c r="K4" s="147" t="s">
        <v>39027</v>
      </c>
      <c r="L4" s="148" t="str">
        <f>IFERROR(VLOOKUP(D4,DB!A:I,9,0),"")</f>
        <v>Latis</v>
      </c>
    </row>
    <row r="5" spans="1:15" ht="15" customHeight="1">
      <c r="A5" s="143" t="s">
        <v>39028</v>
      </c>
      <c r="B5" s="144" t="str">
        <f>IFERROR(VLOOKUP(D5,DB!A:K,11,0),"")</f>
        <v>R1</v>
      </c>
      <c r="C5" s="144">
        <v>2</v>
      </c>
      <c r="D5" s="144" t="s">
        <v>18278</v>
      </c>
      <c r="E5" s="143" t="s">
        <v>39028</v>
      </c>
      <c r="F5" s="143" t="s">
        <v>39028</v>
      </c>
      <c r="G5" s="146" t="str">
        <f ca="1">IFERROR(NOW()-F5,"")</f>
        <v/>
      </c>
      <c r="H5" s="142">
        <v>45977.447280092594</v>
      </c>
      <c r="I5" s="144" t="str">
        <f>IFERROR(VLOOKUP(D5,DB!A:F,6,0),"")</f>
        <v>SCECO</v>
      </c>
      <c r="J5" s="144" t="str">
        <f>IFERROR(VLOOKUP(D5,DB!A:G,7,0),"")</f>
        <v>Vandalized+Vandalized</v>
      </c>
      <c r="K5" s="147" t="s">
        <v>39029</v>
      </c>
      <c r="L5" s="148" t="str">
        <f>IFERROR(VLOOKUP(D5,DB!A:I,9,0),"")</f>
        <v>Latis</v>
      </c>
    </row>
    <row r="6" spans="1:15" ht="15" customHeight="1">
      <c r="A6" s="143"/>
      <c r="B6" s="144" t="str">
        <f>IFERROR(VLOOKUP(D6,DB!A:K,11,0),"")</f>
        <v/>
      </c>
      <c r="C6" s="144"/>
      <c r="D6" s="144"/>
      <c r="E6" s="145"/>
      <c r="F6" s="142"/>
      <c r="G6" s="146">
        <f ca="1">IFERROR(NOW()-F6,"")</f>
        <v>45977.516446759262</v>
      </c>
      <c r="H6" s="142"/>
      <c r="I6" s="144" t="str">
        <f>IFERROR(VLOOKUP(D6,DB!A:F,6,0),"")</f>
        <v/>
      </c>
      <c r="J6" s="144" t="str">
        <f>IFERROR(VLOOKUP(D6,DB!A:G,7,0),"")</f>
        <v/>
      </c>
      <c r="K6" s="147" t="s">
        <v>39030</v>
      </c>
      <c r="L6" s="148" t="str">
        <f>IFERROR(VLOOKUP(D6,DB!A:I,9,0),"")</f>
        <v/>
      </c>
    </row>
    <row r="7" spans="1:15" ht="15" customHeight="1">
      <c r="A7" s="143"/>
      <c r="B7" s="144" t="str">
        <f>IFERROR(VLOOKUP(D7,DB!A:K,11,0),"")</f>
        <v/>
      </c>
      <c r="C7" s="144"/>
      <c r="D7" s="144"/>
      <c r="E7" s="145"/>
      <c r="F7" s="142"/>
      <c r="G7" s="146">
        <f ca="1">IFERROR(NOW()-F7,"")</f>
        <v>45977.516446759262</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45977.516446759262</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45977.516446759262</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45977.516446759262</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45977.516446759262</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45977.516446759262</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45977.516446759262</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45977.516446759262</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45977.516446759262</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45977.516446759262</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45977.516446759262</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45977.516446759262</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45977.516446759262</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45977.516446759262</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45977.516446759262</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45977.516446759262</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45977.516446759262</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45977.516446759262</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45977.516446759262</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45977.516446759262</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45977.516446759262</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45977.516446759262</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45977.516446759262</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45977.516446759262</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45977.516446759262</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45977.516446759262</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45977.516446759262</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45977.516446759262</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45977.516446759262</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45977.516446759262</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45977.516446759262</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45977.516446759262</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45977.516446759262</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45977.516446759262</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45977.516446759262</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45977.516446759262</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45977.516446759262</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45977.516446759262</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45977.516446759262</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45977.516446759262</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45977.516446759262</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45977.516446759262</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45977.516446759262</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45977.516446759262</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45977.516446759262</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45977.516446759262</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45977.516446759262</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45977.516446759262</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45977.516446759262</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45977.516446759262</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45977.516446759262</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45977.516446759262</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45977.516446759262</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45977.516446759262</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45977.516446759262</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45977.516446759262</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45977.516446759262</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45977.516446759262</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45977.516446759262</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45977.516446759262</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45977.516446759262</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45977.516446759262</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45977.516446759262</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45977.516446759262</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45977.516446759262</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45977.516446759262</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45977.516446759262</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45977.516446759262</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45977.516446759262</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45977.516446759262</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45977.516446759262</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45977.516446759262</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45977.516446759262</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45977.516446759262</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45977.516446759262</v>
      </c>
      <c r="H81" s="142"/>
      <c r="I81" s="144" t="str">
        <f>IFERROR(VLOOKUP(D81,DB!A:F,6,0),"")</f>
        <v/>
      </c>
      <c r="J81" s="144"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6:E81 E2:E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39031</v>
      </c>
      <c r="N1" s="88" t="s">
        <v>39032</v>
      </c>
      <c r="O1" s="88" t="s">
        <v>39033</v>
      </c>
      <c r="P1" s="88" t="s">
        <v>39034</v>
      </c>
      <c r="Q1" s="88" t="s">
        <v>39035</v>
      </c>
      <c r="R1" s="88" t="s">
        <v>39036</v>
      </c>
      <c r="S1" s="88" t="s">
        <v>39037</v>
      </c>
      <c r="T1" s="88" t="s">
        <v>39038</v>
      </c>
      <c r="U1" s="88" t="s">
        <v>39039</v>
      </c>
      <c r="V1" s="88" t="s">
        <v>39040</v>
      </c>
      <c r="W1" s="88" t="s">
        <v>39041</v>
      </c>
      <c r="X1" s="88" t="s">
        <v>39042</v>
      </c>
      <c r="Y1" s="88" t="s">
        <v>39043</v>
      </c>
      <c r="Z1" s="88" t="s">
        <v>39044</v>
      </c>
      <c r="AA1" s="88" t="s">
        <v>39045</v>
      </c>
      <c r="AB1" s="88" t="s">
        <v>39046</v>
      </c>
      <c r="AC1" s="88" t="s">
        <v>39047</v>
      </c>
      <c r="AD1" s="88" t="s">
        <v>39048</v>
      </c>
      <c r="AE1" s="88" t="s">
        <v>39049</v>
      </c>
      <c r="AF1" s="88" t="s">
        <v>39050</v>
      </c>
      <c r="AG1" s="88" t="s">
        <v>39051</v>
      </c>
      <c r="AH1" s="88" t="s">
        <v>39052</v>
      </c>
      <c r="AI1" s="88" t="s">
        <v>39053</v>
      </c>
      <c r="AJ1" s="88" t="s">
        <v>39054</v>
      </c>
      <c r="AK1" s="88" t="s">
        <v>39055</v>
      </c>
      <c r="AL1" s="88" t="s">
        <v>39056</v>
      </c>
      <c r="AM1" s="88" t="s">
        <v>39057</v>
      </c>
      <c r="AN1" s="88" t="s">
        <v>39058</v>
      </c>
      <c r="AO1" s="88" t="s">
        <v>39059</v>
      </c>
      <c r="AP1" s="88" t="s">
        <v>39060</v>
      </c>
      <c r="AQ1" s="88" t="s">
        <v>39061</v>
      </c>
      <c r="AR1" s="88" t="s">
        <v>39062</v>
      </c>
      <c r="AS1" s="88" t="s">
        <v>39063</v>
      </c>
      <c r="AT1" s="88" t="s">
        <v>39064</v>
      </c>
      <c r="AU1" s="88" t="s">
        <v>39065</v>
      </c>
      <c r="AV1" s="88" t="s">
        <v>39066</v>
      </c>
      <c r="AW1" s="88" t="s">
        <v>39067</v>
      </c>
      <c r="AX1" s="88" t="s">
        <v>39068</v>
      </c>
      <c r="AY1" s="88" t="s">
        <v>39069</v>
      </c>
      <c r="AZ1" s="88" t="s">
        <v>39070</v>
      </c>
      <c r="BA1" s="88" t="s">
        <v>39071</v>
      </c>
      <c r="BB1" s="88" t="s">
        <v>39072</v>
      </c>
      <c r="BC1" s="88" t="s">
        <v>39073</v>
      </c>
      <c r="BD1" s="88" t="s">
        <v>39074</v>
      </c>
      <c r="BE1" s="88" t="s">
        <v>39075</v>
      </c>
      <c r="BF1" s="88" t="s">
        <v>39076</v>
      </c>
      <c r="BG1" s="88" t="s">
        <v>39077</v>
      </c>
      <c r="BH1" s="88" t="s">
        <v>39078</v>
      </c>
      <c r="BI1" s="88" t="s">
        <v>39079</v>
      </c>
      <c r="BJ1" s="88" t="s">
        <v>39080</v>
      </c>
      <c r="BK1" s="88" t="s">
        <v>39081</v>
      </c>
      <c r="BL1" s="88" t="s">
        <v>39082</v>
      </c>
      <c r="BM1" s="88" t="s">
        <v>39083</v>
      </c>
      <c r="BN1" s="88" t="s">
        <v>39084</v>
      </c>
      <c r="BO1" s="88" t="s">
        <v>39085</v>
      </c>
      <c r="BP1" s="88" t="s">
        <v>39086</v>
      </c>
      <c r="BQ1" s="88" t="s">
        <v>39087</v>
      </c>
      <c r="BR1" s="88" t="s">
        <v>39088</v>
      </c>
      <c r="BS1" s="88" t="s">
        <v>39089</v>
      </c>
      <c r="BT1" s="88" t="s">
        <v>39090</v>
      </c>
      <c r="BU1" s="88" t="s">
        <v>39091</v>
      </c>
      <c r="BV1" s="88" t="s">
        <v>39092</v>
      </c>
      <c r="BW1" s="88" t="s">
        <v>39093</v>
      </c>
      <c r="BX1" s="88" t="s">
        <v>39094</v>
      </c>
      <c r="BY1" s="88" t="s">
        <v>39095</v>
      </c>
      <c r="BZ1" s="88" t="s">
        <v>39096</v>
      </c>
      <c r="CA1" s="88" t="s">
        <v>39097</v>
      </c>
      <c r="CB1" s="88" t="s">
        <v>39098</v>
      </c>
      <c r="CC1" s="88" t="s">
        <v>39099</v>
      </c>
      <c r="CD1" s="88" t="s">
        <v>39100</v>
      </c>
      <c r="CE1" s="88" t="s">
        <v>39101</v>
      </c>
      <c r="CF1" s="88" t="s">
        <v>39102</v>
      </c>
      <c r="CG1" s="88" t="s">
        <v>39103</v>
      </c>
      <c r="CH1" s="88" t="s">
        <v>39104</v>
      </c>
      <c r="CI1" s="88" t="s">
        <v>39105</v>
      </c>
      <c r="CJ1" s="88" t="s">
        <v>39106</v>
      </c>
    </row>
    <row r="2" spans="1:88" s="150" customFormat="1" ht="31.5" customHeight="1">
      <c r="A2" s="61" t="s">
        <v>39107</v>
      </c>
      <c r="B2" s="61" t="s">
        <v>27</v>
      </c>
      <c r="C2" s="61">
        <v>1</v>
      </c>
      <c r="D2" s="61" t="s">
        <v>19542</v>
      </c>
      <c r="E2" s="85" t="s">
        <v>39024</v>
      </c>
      <c r="F2" s="74">
        <v>45322.056979166664</v>
      </c>
      <c r="G2" s="75" t="s">
        <v>39108</v>
      </c>
      <c r="H2" s="87">
        <v>45322.050729166665</v>
      </c>
      <c r="I2" s="61" t="s">
        <v>88</v>
      </c>
      <c r="J2" s="61" t="s">
        <v>65</v>
      </c>
      <c r="K2" s="86" t="s">
        <v>39109</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39110</v>
      </c>
      <c r="B3" s="61" t="str">
        <f>IFERROR(VLOOKUP(D3,DB!A:K,11,0),"")</f>
        <v>R2</v>
      </c>
      <c r="C3" s="61">
        <v>1</v>
      </c>
      <c r="D3" s="61" t="s">
        <v>25643</v>
      </c>
      <c r="E3" s="85" t="s">
        <v>39021</v>
      </c>
      <c r="F3" s="74">
        <v>45824.999837962961</v>
      </c>
      <c r="G3" s="75">
        <f t="shared" ref="G3" ca="1" si="0">IFERROR(NOW()-F3,"-")</f>
        <v>152.51660879630072</v>
      </c>
      <c r="H3" s="74">
        <v>45824.993587962963</v>
      </c>
      <c r="I3" s="61" t="str">
        <f>IFERROR(VLOOKUP(D3,DB!A:F,6,0),"")</f>
        <v>Generator-SG</v>
      </c>
      <c r="J3" s="61" t="str">
        <f>IFERROR(VLOOKUP(D3,DB!A:G,7,0),"")</f>
        <v>Good</v>
      </c>
      <c r="K3" s="86" t="s">
        <v>39111</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39112</v>
      </c>
      <c r="B4" s="18" t="str">
        <f>IFERROR(VLOOKUP(D4,DB!A:K,11,0),"")</f>
        <v>R2</v>
      </c>
      <c r="C4" s="18">
        <v>1</v>
      </c>
      <c r="D4" s="18" t="s">
        <v>39113</v>
      </c>
      <c r="E4" s="103" t="s">
        <v>39021</v>
      </c>
      <c r="F4" s="149">
        <v>45976.436342592591</v>
      </c>
      <c r="G4" s="105">
        <f ca="1">IFERROR(NOW()-F4,"-")</f>
        <v>1.0801041666709352</v>
      </c>
      <c r="H4" s="104">
        <v>45976.440057870372</v>
      </c>
      <c r="I4" s="18" t="str">
        <f>IFERROR(VLOOKUP(D4,DB!A:F,6,0),"")</f>
        <v>SCECO</v>
      </c>
      <c r="J4" s="18" t="str">
        <f>IFERROR(VLOOKUP(D4,DB!A:G,7,0),"")</f>
        <v>Dead</v>
      </c>
      <c r="K4" s="19" t="s">
        <v>39114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39115</v>
      </c>
      <c r="B5" s="18" t="str">
        <f>IFERROR(VLOOKUP(D5,DB!A:K,11,0),"")</f>
        <v>R2</v>
      </c>
      <c r="C5" s="18">
        <v>1</v>
      </c>
      <c r="D5" s="18" t="s">
        <v>25661</v>
      </c>
      <c r="E5" s="103" t="s">
        <v>39021</v>
      </c>
      <c r="F5" s="104">
        <v>45977.018923611111</v>
      </c>
      <c r="G5" s="105">
        <f ca="1">IFERROR(NOW()-F5,"-")</f>
        <v>0.497523148151231</v>
      </c>
      <c r="H5" s="104">
        <v>45977.014143518521</v>
      </c>
      <c r="I5" s="18" t="str">
        <f>IFERROR(VLOOKUP(D5,DB!A:F,6,0),"")</f>
        <v>Generator-SG</v>
      </c>
      <c r="J5" s="18" t="str">
        <f>IFERROR(VLOOKUP(D5,DB!A:G,7,0),"")</f>
        <v>Vandalized</v>
      </c>
      <c r="K5" s="19" t="s">
        <v>39116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39117</v>
      </c>
      <c r="B6" s="18" t="str">
        <f>IFERROR(VLOOKUP(D6,DB!A:K,11,0),"")</f>
        <v>R2</v>
      </c>
      <c r="C6" s="18">
        <v>3</v>
      </c>
      <c r="D6" s="18" t="s">
        <v>25436</v>
      </c>
      <c r="E6" s="103" t="s">
        <v>39021</v>
      </c>
      <c r="F6" s="104"/>
      <c r="G6" s="105">
        <f ca="1">IFERROR(NOW()-F6,"-")</f>
        <v>45977.516446759262</v>
      </c>
      <c r="H6" s="149" t="s">
        <v>39118</v>
      </c>
      <c r="I6" s="18" t="str">
        <f>IFERROR(VLOOKUP(D6,DB!A:F,6,0),"")</f>
        <v>SCECO</v>
      </c>
      <c r="J6" s="18" t="str">
        <f>IFERROR(VLOOKUP(D6,DB!A:G,7,0),"")</f>
        <v>Vandalized</v>
      </c>
      <c r="K6" s="19" t="s">
        <v>39119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39120</v>
      </c>
      <c r="B7" s="18" t="str">
        <f>IFERROR(VLOOKUP(D7,DB!A:K,11,0),"")</f>
        <v>R2</v>
      </c>
      <c r="C7" s="18">
        <v>1</v>
      </c>
      <c r="D7" s="18" t="s">
        <v>11376</v>
      </c>
      <c r="E7" s="103" t="s">
        <v>39021</v>
      </c>
      <c r="F7" s="149">
        <v>45977.44908564815</v>
      </c>
      <c r="G7" s="105">
        <f ca="1">IFERROR(NOW()-F7,"-")</f>
        <v>6.7361111112404615E-2</v>
      </c>
      <c r="H7" s="149" t="s">
        <v>39121</v>
      </c>
      <c r="I7" s="18" t="str">
        <f>IFERROR(VLOOKUP(D7,DB!A:F,6,0),"")</f>
        <v>SCECO</v>
      </c>
      <c r="J7" s="18" t="str">
        <f>IFERROR(VLOOKUP(D7,DB!A:G,7,0),"")</f>
        <v>Vandalized</v>
      </c>
      <c r="K7" s="19" t="s">
        <v>39122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3" t="s">
        <v>39123</v>
      </c>
      <c r="B8" s="18" t="str">
        <f>IFERROR(VLOOKUP(D8,DB!A:K,11,0),"")</f>
        <v>R2</v>
      </c>
      <c r="C8" s="18">
        <v>2</v>
      </c>
      <c r="D8" s="18" t="s">
        <v>25261</v>
      </c>
      <c r="E8" s="103" t="s">
        <v>39024</v>
      </c>
      <c r="F8" s="104">
        <v>45977.467372685183</v>
      </c>
      <c r="G8" s="105">
        <f ca="1">IFERROR(NOW()-F8,"-")</f>
        <v>4.9074074078816921E-2</v>
      </c>
      <c r="H8" s="149" t="s">
        <v>39124</v>
      </c>
      <c r="I8" s="18" t="str">
        <f>IFERROR(VLOOKUP(D8,DB!A:F,6,0),"")</f>
        <v>SCECO</v>
      </c>
      <c r="J8" s="18" t="str">
        <f>IFERROR(VLOOKUP(D8,DB!A:G,7,0),"")</f>
        <v>Vandalized</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39125</v>
      </c>
      <c r="B9" s="18" t="str">
        <f>IFERROR(VLOOKUP(D9,DB!A:K,11,0),"")</f>
        <v>R2</v>
      </c>
      <c r="C9" s="18">
        <v>5</v>
      </c>
      <c r="D9" s="18" t="s">
        <v>24920</v>
      </c>
      <c r="E9" s="103" t="s">
        <v>39024</v>
      </c>
      <c r="F9" s="104">
        <v>45977.495659722219</v>
      </c>
      <c r="G9" s="105">
        <f ca="1">IFERROR(NOW()-F9,"-")</f>
        <v>2.0787037043191958E-2</v>
      </c>
      <c r="H9" s="104">
        <v>45977.489745370367</v>
      </c>
      <c r="I9" s="18" t="str">
        <f>IFERROR(VLOOKUP(D9,DB!A:F,6,0),"")</f>
        <v>Generator-SG</v>
      </c>
      <c r="J9" s="18" t="str">
        <f>IFERROR(VLOOKUP(D9,DB!A:G,7,0),"")</f>
        <v>Vandalized</v>
      </c>
      <c r="K9" s="19" t="s">
        <v>39126</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53" t="s">
        <v>39127</v>
      </c>
      <c r="B10" s="18" t="str">
        <f>IFERROR(VLOOKUP(D10,DB!A:K,11,0),"")</f>
        <v>R2</v>
      </c>
      <c r="C10" s="18">
        <v>1</v>
      </c>
      <c r="D10" s="18" t="s">
        <v>39128</v>
      </c>
      <c r="E10" s="103" t="s">
        <v>39021</v>
      </c>
      <c r="F10" s="104">
        <v>45977.50271990741</v>
      </c>
      <c r="G10" s="105">
        <f ca="1">IFERROR(NOW()-F10,"-")</f>
        <v>1.3726851851970423E-2</v>
      </c>
      <c r="H10" s="104">
        <v>45977.494930555556</v>
      </c>
      <c r="I10" s="18" t="str">
        <f>IFERROR(VLOOKUP(D10,DB!A:F,6,0),"")</f>
        <v>Generator-SG</v>
      </c>
      <c r="J10" s="18" t="str">
        <f>IFERROR(VLOOKUP(D10,DB!A:G,7,0),"")</f>
        <v>Vandalized</v>
      </c>
      <c r="K10" s="19" t="s">
        <v>39129</v>
      </c>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45977.516446759262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45977.516446759262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45977.516446759262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45977.516446759262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45977.516446759262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45977.516446759262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45977.516446759262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45977.516446759262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0"/>
      <c r="B19" s="121" t="str">
        <f>IFERROR(VLOOKUP(D19,DB!A:K,11,0),"")</f>
        <v/>
      </c>
      <c r="C19" s="121"/>
      <c r="D19" s="121"/>
      <c r="E19" s="122"/>
      <c r="F19" s="123"/>
      <c r="G19" s="124">
        <f ca="1">IFERROR(NOW()-F19,"-")</f>
        <v>45977.516446759262</v>
      </c>
      <c r="H19" s="123"/>
      <c r="I19" s="121" t="str">
        <f>IFERROR(VLOOKUP(D19,DB!A:F,6,0),"")</f>
        <v/>
      </c>
      <c r="J19" s="121" t="str">
        <f>IFERROR(VLOOKUP(D19,DB!A:G,7,0),"")</f>
        <v/>
      </c>
      <c r="K19" s="125"/>
      <c r="L19" s="121" t="str">
        <f>IFERROR(VLOOKUP(D19,DB!A:I,9,0),"")</f>
        <v/>
      </c>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1"/>
      <c r="AJ19" s="121"/>
      <c r="AK19" s="121"/>
      <c r="AL19" s="121"/>
      <c r="AM19" s="121"/>
      <c r="AN19" s="121"/>
      <c r="AO19" s="121"/>
      <c r="AP19" s="121"/>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21"/>
      <c r="BW19" s="121"/>
      <c r="BX19" s="121"/>
      <c r="BY19" s="121"/>
      <c r="BZ19" s="121"/>
      <c r="CA19" s="121"/>
      <c r="CB19" s="121"/>
      <c r="CC19" s="121"/>
      <c r="CD19" s="121"/>
      <c r="CE19" s="121"/>
      <c r="CF19" s="121"/>
      <c r="CG19" s="121"/>
      <c r="CH19" s="121"/>
      <c r="CI19" s="121"/>
      <c r="CJ19" s="126"/>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45977.516446759262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45977.516446759262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45977.516446759262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45977.516446759262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45977.516446759262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45977.516446759262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45977.516446759262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45977.516446759262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45977.516446759262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45977.516446759262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45977.516446759262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45977.516446759262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45977.516446759262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45977.516446759262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45977.516446759262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45977.516446759262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45977.516446759262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45977.516446759262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45977.516446759262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45977.516446759262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45977.516446759262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45977.516446759262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45977.516446759262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45977.516446759262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45977.516446759262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45977.516446759262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45977.516446759262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45977.516446759262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45977.516446759262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45977.516446759262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45977.516446759262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45977.516446759262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45977.516446759262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45977.516446759262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45977.516446759262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45977.516446759262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45977.516446759262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45977.516446759262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45977.516446759262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45977.516446759262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45977.516446759262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45977.516446759262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45977.516446759262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45977.516446759262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45977.516446759262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45977.516446759262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45977.516446759262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45977.516446759262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45977.516446759262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45977.516446759262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45977.516446759262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45977.516446759262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45977.516446759262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45977.516446759262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45977.516446759262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45977.516446759262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45977.516446759262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45977.516446759262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45977.516446759262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45977.516446759262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45977.516446759262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45977.516446759262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45977.516446759262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45977.516446759262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45977.516446759262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45977.516446759262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45977.516446759262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45977.516446759262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45977.516446759262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45977.516446759262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45977.516446759262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45977.516446759262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45977.516446759262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45977.516446759262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45977.516446759262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45977.516446759262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45977.516446759262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45977.516446759262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45977.516446759262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45977.516446759262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45977.516446759262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45977.516446759262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45977.516446759262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45977.516446759262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45977.516446759262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45977.516446759262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45977.516446759262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45977.516446759262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45977.516446759262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45977.516446759262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45977.516446759262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45977.516446759262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45977.516446759262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45977.516446759262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45977.516446759262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45977.516446759262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45977.516446759262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45977.516446759262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45977.516446759262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45977.516446759262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45977.516446759262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45977.516446759262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45977.516446759262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45977.516446759262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45977.516446759262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45977.516446759262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45977.516446759262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45977.516446759262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45977.516446759262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45977.516446759262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45977.516446759262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45977.516446759262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45977.516446759262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45977.516446759262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45977.516446759262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45977.516446759262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45977.516446759262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45977.516446759262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45977.516446759262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45977.516446759262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45977.516446759262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45977.516446759262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45977.516446759262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45977.516446759262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45977.516446759262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45977.516446759262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45977.516446759262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45977.516446759262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45977.516446759262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45977.516446759262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45977.516446759262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45977.516446759262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45977.516446759262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45977.516446759262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45977.516446759262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45977.516446759262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45977.516446759262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45977.516446759262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45977.516446759262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45977.516446759262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45977.516446759262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45977.516446759262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45977.516446759262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45977.516446759262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45977.516446759262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45977.516446759262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45977.516446759262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45977.516446759262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45977.516446759262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45977.516446759262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45977.516446759262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45977.516446759262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45977.516446759262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45977.516446759262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45977.516446759262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45977.516446759262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45977.516446759262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45977.516446759262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45977.516446759262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45977.516446759262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45977.516446759262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45977.516446759262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45977.516446759262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45977.516446759262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45977.516446759262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45977.516446759262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45977.516446759262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45977.516446759262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45977.516446759262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45977.516446759262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45977.516446759262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45977.516446759262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45977.516446759262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45977.516446759262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45977.516446759262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45977.516446759262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45977.516446759262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45977.516446759262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45977.516446759262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45977.516446759262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45977.516446759262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45977.516446759262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45977.516446759262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45977.516446759262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45977.516446759262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45977.516446759262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45977.516446759262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45977.516446759262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45977.516446759262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45977.516446759262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45977.516446759262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45977.516446759262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45977.516446759262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45977.516446759262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45977.516446759262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45977.516446759262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45977.516446759262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45977.516446759262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45977.516446759262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45977.516446759262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45977.516446759262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45977.516446759262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45977.516446759262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45977.516446759262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45977.516446759262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45977.516446759262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45977.516446759262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45977.516446759262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45977.516446759262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45977.516446759262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45977.516446759262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45977.516446759262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45977.516446759262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45977.516446759262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45977.516446759262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45977.516446759262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45977.516446759262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45977.516446759262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45977.516446759262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45977.516446759262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45977.516446759262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45977.516446759262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45977.516446759262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45977.516446759262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45977.516446759262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45977.516446759262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45977.516446759262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45977.516446759262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45977.516446759262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45977.516446759262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45977.516446759262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45977.516446759262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45977.516446759262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45977.516446759262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45977.516446759262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45977.516446759262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45977.516446759262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45977.516446759262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45977.516446759262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45977.516446759262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45977.516446759262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45977.516446759262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45977.516446759262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45977.516446759262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45977.516446759262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45977.516446759262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45977.516446759262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45977.516446759262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45977.516446759262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45977.516446759262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45977.516446759262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45977.516446759262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45977.516446759262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45977.516446759262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45977.516446759262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45977.516446759262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45977.516446759262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45977.516446759262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45977.516446759262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45977.516446759262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45977.516446759262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45977.516446759262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45977.516446759262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45977.516446759262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45977.516446759262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45977.516446759262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45977.516446759262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45977.516446759262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45977.516446759262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45977.516446759262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45977.516446759262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45977.516446759262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45977.516446759262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45977.516446759262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45977.516446759262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45977.516446759262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45977.516446759262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45977.516446759262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45977.516446759262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45977.516446759262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45977.516446759262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45977.516446759262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45977.516446759262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45977.516446759262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45977.516446759262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45977.516446759262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45977.516446759262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45977.516446759262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45977.516446759262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45977.516446759262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45977.516446759262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45977.516446759262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45977.516446759262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45977.516446759262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45977.516446759262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45977.516446759262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45977.516446759262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45977.516446759262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45977.516446759262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45977.516446759262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45977.516446759262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45977.516446759262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45977.516446759262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45977.516446759262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45977.516446759262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45977.516446759262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45977.516446759262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45977.516446759262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45977.516446759262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45977.516446759262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45977.516446759262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45977.516446759262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45977.516446759262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45977.516446759262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45977.516446759262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45977.516446759262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45977.516446759262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45977.516446759262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45977.516446759262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45977.516446759262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45977.516446759262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45977.516446759262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45977.516446759262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45977.516446759262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45977.516446759262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45977.516446759262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45977.516446759262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45977.516446759262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45977.516446759262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45977.516446759262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45977.516446759262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45977.516446759262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45977.516446759262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45977.516446759262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45977.516446759262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45977.516446759262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45977.516446759262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45977.516446759262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45977.516446759262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45977.516446759262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45977.516446759262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45977.516446759262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45977.516446759262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45977.516446759262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45977.516446759262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45977.516446759262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45977.516446759262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45977.516446759262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45977.516446759262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45977.516446759262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45977.516446759262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45977.516446759262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45977.516446759262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45977.516446759262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45977.516446759262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45977.516446759262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45977.516446759262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45977.516446759262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45977.516446759262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45977.516446759262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45977.516446759262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45977.516446759262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45977.516446759262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45977.516446759262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45977.516446759262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45977.516446759262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45977.516446759262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45977.516446759262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45977.516446759262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45977.516446759262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45977.516446759262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45977.516446759262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45977.516446759262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45977.516446759262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45977.516446759262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45977.516446759262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45977.516446759262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45977.516446759262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45977.516446759262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45977.516446759262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45977.516446759262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45977.516446759262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45977.516446759262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45977.516446759262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45977.516446759262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45977.516446759262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45977.516446759262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45977.516446759262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45977.516446759262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45977.516446759262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45977.516446759262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45977.516446759262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45977.516446759262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45977.516446759262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45977.516446759262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45977.516446759262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45977.516446759262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45977.516446759262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45977.516446759262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45977.516446759262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45977.516446759262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45977.516446759262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45977.516446759262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45977.516446759262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45977.516446759262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45977.516446759262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45977.516446759262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45977.516446759262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45977.516446759262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45977.516446759262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45977.516446759262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45977.516446759262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45977.516446759262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45977.516446759262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45977.516446759262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45977.516446759262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45977.516446759262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45977.516446759262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45977.516446759262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45977.516446759262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45977.516446759262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45977.516446759262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45977.516446759262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45977.516446759262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45977.516446759262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45977.516446759262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45977.516446759262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45977.516446759262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45977.516446759262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45977.516446759262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45977.516446759262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45977.516446759262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45977.516446759262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45977.516446759262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45977.516446759262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45977.516446759262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45977.516446759262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45977.516446759262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45977.516446759262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45977.516446759262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45977.516446759262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45977.516446759262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45977.516446759262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45977.516446759262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45977.516446759262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45977.516446759262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45977.516446759262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45977.516446759262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45977.516446759262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45977.516446759262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45977.516446759262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45977.516446759262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45977.516446759262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45977.516446759262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45977.516446759262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45977.516446759262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45977.516446759262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45977.516446759262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45977.516446759262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45977.516446759262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45977.516446759262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45977.516446759262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45977.516446759262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45977.516446759262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45977.516446759262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45977.516446759262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45977.516446759262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45977.516446759262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45977.516446759262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45977.516446759262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45977.516446759262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45977.516446759262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45977.516446759262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45977.516446759262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45977.516446759262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45977.516446759262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45977.516446759262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45977.516446759262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45977.516446759262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45977.516446759262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45977.516446759262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45977.516446759262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45977.516446759262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45977.516446759262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45977.516446759262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45977.516446759262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45977.516446759262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45977.516446759262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45977.516446759262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45977.516446759262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45977.516446759262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45977.516446759262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45977.516446759262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45977.516446759262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45977.516446759262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45977.516446759262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45977.516446759262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45977.516446759262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45977.516446759262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45977.516446759262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45977.516446759262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45977.516446759262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45977.516446759262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45977.516446759262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45977.516446759262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45977.516446759262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45977.516446759262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45977.516446759262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45977.516446759262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45977.516446759262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45977.516446759262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45977.516446759262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45977.516446759262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45977.516446759262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45977.516446759262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45977.516446759262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45977.516446759262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45977.516446759262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45977.516446759262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45977.516446759262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45977.516446759262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45977.516446759262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45977.516446759262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45977.516446759262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45977.516446759262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45977.516446759262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45977.516446759262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45977.516446759262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45977.516446759262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45977.516446759262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45977.516446759262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45977.516446759262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45977.516446759262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45977.516446759262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45977.516446759262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45977.516446759262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45977.516446759262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45977.516446759262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45977.516446759262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45977.516446759262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45977.516446759262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45977.516446759262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45977.516446759262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45977.516446759262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45977.516446759262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45977.516446759262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45977.516446759262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45977.516446759262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45977.516446759262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45977.516446759262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45977.516446759262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45977.516446759262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45977.516446759262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45977.516446759262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45977.516446759262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45977.516446759262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45977.516446759262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45977.516446759262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45977.516446759262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45977.516446759262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45977.516446759262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45977.516446759262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45977.516446759262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45977.516446759262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45977.516446759262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45977.516446759262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45977.516446759262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45977.516446759262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45977.516446759262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45977.516446759262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45977.516446759262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45977.516446759262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45977.516446759262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45977.516446759262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45977.516446759262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45977.516446759262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45977.516446759262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45977.516446759262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45977.516446759262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45977.516446759262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45977.516446759262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45977.516446759262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45977.516446759262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45977.516446759262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45977.516446759262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45977.516446759262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45977.516446759262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45977.516446759262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45977.516446759262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45977.516446759262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45977.516446759262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45977.516446759262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45977.516446759262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45977.516446759262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45977.516446759262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45977.516446759262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45977.516446759262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45977.516446759262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45977.516446759262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45977.516446759262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45977.516446759262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45977.516446759262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45977.516446759262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45977.516446759262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45977.516446759262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45977.516446759262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45977.516446759262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45977.516446759262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45977.516446759262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45977.516446759262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45977.516446759262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45977.516446759262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45977.516446759262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45977.516446759262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45977.516446759262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45977.516446759262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45977.516446759262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45977.516446759262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45977.516446759262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45977.516446759262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45977.516446759262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45977.516446759262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45977.516446759262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45977.516446759262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45977.516446759262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45977.516446759262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45977.516446759262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45977.516446759262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45977.516446759262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45977.516446759262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45977.516446759262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45977.516446759262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45977.516446759262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45977.516446759262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45977.516446759262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45977.516446759262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45977.516446759262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45977.516446759262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45977.516446759262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45977.516446759262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45977.516446759262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45977.516446759262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45977.516446759262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45977.516446759262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45977.516446759262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45977.516446759262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45977.516446759262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45977.516446759262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45977.516446759262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45977.516446759262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45977.516446759262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45977.516446759262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45977.516446759262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45977.516446759262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45977.516446759262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45977.516446759262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45977.516446759262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45977.516446759262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45977.516446759262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45977.516446759262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45977.516446759262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45977.516446759262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45977.516446759262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45977.516446759262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45977.516446759262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45977.516446759262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45977.516446759262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45977.516446759262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45977.516446759262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45977.516446759262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45977.516446759262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45977.516446759262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45977.516446759262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45977.516446759262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45977.516446759262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45977.516446759262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45977.516446759262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45977.516446759262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45977.516446759262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45977.516446759262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45977.516446759262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45977.516446759262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45977.516446759262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45977.516446759262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45977.516446759262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45977.516446759262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45977.516446759262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45977.516446759262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45977.516446759262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45977.516446759262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45977.516446759262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45977.516446759262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45977.516446759262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45977.516446759262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45977.516446759262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45977.516446759262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45977.516446759262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45977.516446759262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45977.516446759262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45977.516446759262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45977.516446759262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45977.516446759262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45977.516446759262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45977.516446759262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45977.516446759262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45977.516446759262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45977.516446759262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45977.516446759262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45977.516446759262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45977.516446759262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45977.516446759262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45977.516446759262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45977.516446759262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45977.516446759262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45977.516446759262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45977.516446759262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45977.516446759262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45977.516446759262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45977.516446759262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45977.516446759262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45977.516446759262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45977.516446759262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45977.516446759262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45977.516446759262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45977.516446759262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45977.516446759262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45977.516446759262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45977.516446759262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45977.516446759262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45977.516446759262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45977.516446759262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45977.516446759262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45977.516446759262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45977.516446759262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45977.516446759262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45977.516446759262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45977.516446759262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45977.516446759262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45977.516446759262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45977.516446759262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45977.516446759262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45977.516446759262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45977.516446759262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45977.516446759262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45977.516446759262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45977.516446759262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45977.516446759262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45977.516446759262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45977.516446759262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45977.516446759262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45977.516446759262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45977.516446759262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45977.516446759262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45977.516446759262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45977.516446759262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45977.516446759262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45977.516446759262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45977.516446759262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45977.516446759262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45977.516446759262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45977.516446759262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45977.516446759262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45977.516446759262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45977.516446759262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45977.516446759262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45977.516446759262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45977.516446759262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45977.516446759262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45977.516446759262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45977.516446759262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45977.516446759262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45977.516446759262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45977.516446759262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45977.516446759262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45977.516446759262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45977.516446759262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45977.516446759262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45977.516446759262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45977.516446759262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45977.516446759262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45977.516446759262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45977.516446759262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45977.516446759262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45977.516446759262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45977.516446759262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45977.516446759262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45977.516446759262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45977.516446759262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45977.516446759262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45977.516446759262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45977.516446759262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45977.516446759262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45977.516446759262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45977.516446759262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45977.516446759262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45977.516446759262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45977.516446759262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45977.516446759262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45977.516446759262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45977.516446759262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45977.516446759262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45977.516446759262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45977.516446759262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45977.516446759262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45977.516446759262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45977.516446759262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45977.516446759262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45977.516446759262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45977.516446759262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45977.516446759262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45977.516446759262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45977.516446759262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45977.516446759262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45977.516446759262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45977.516446759262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45977.516446759262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45977.516446759262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45977.516446759262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45977.516446759262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45977.516446759262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45977.516446759262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45977.516446759262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45977.516446759262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45977.516446759262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45977.516446759262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45977.516446759262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45977.516446759262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45977.516446759262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45977.516446759262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45977.516446759262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45977.516446759262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45977.516446759262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45977.516446759262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45977.516446759262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45977.516446759262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45977.516446759262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45977.516446759262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45977.516446759262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45977.516446759262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45977.516446759262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45977.516446759262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45977.516446759262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45977.516446759262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45977.516446759262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45977.516446759262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45977.516446759262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45977.516446759262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45977.516446759262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45977.516446759262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45977.516446759262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45977.516446759262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45977.516446759262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45977.516446759262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45977.516446759262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45977.516446759262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45977.516446759262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45977.516446759262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45977.516446759262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45977.516446759262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45977.516446759262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45977.516446759262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45977.516446759262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45977.516446759262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45977.516446759262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45977.516446759262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45977.516446759262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45977.516446759262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45977.516446759262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45977.516446759262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45977.516446759262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45977.516446759262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45977.516446759262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45977.516446759262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45977.516446759262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45977.516446759262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45977.516446759262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45977.516446759262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45977.516446759262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45977.516446759262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45977.516446759262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45977.516446759262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45977.516446759262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45977.516446759262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45977.516446759262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45977.516446759262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45977.516446759262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45977.516446759262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45977.516446759262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45977.516446759262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45977.516446759262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45977.516446759262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45977.516446759262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45977.516446759262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45977.516446759262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45977.516446759262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45977.516446759262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45977.516446759262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45977.516446759262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45977.516446759262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45977.516446759262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45977.516446759262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45977.516446759262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45977.516446759262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45977.516446759262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45977.516446759262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45977.516446759262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45977.516446759262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45977.516446759262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45977.516446759262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45977.516446759262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45977.516446759262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45977.516446759262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45977.516446759262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45977.516446759262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45977.516446759262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45977.516446759262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45977.516446759262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45977.516446759262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45977.516446759262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45977.516446759262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45977.516446759262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45977.516446759262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45977.516446759262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45977.516446759262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45977.516446759262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45977.516446759262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45977.516446759262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45977.516446759262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45977.516446759262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45977.516446759262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45977.516446759262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45977.516446759262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45977.516446759262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45977.516446759262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45977.516446759262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45977.516446759262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45977.516446759262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45977.516446759262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45977.516446759262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45977.516446759262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45977.516446759262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45977.516446759262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45977.516446759262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45977.516446759262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45977.516446759262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45977.516446759262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45977.516446759262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45977.516446759262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45977.516446759262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45977.516446759262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45977.516446759262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45977.516446759262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45977.516446759262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45977.516446759262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45977.516446759262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45977.516446759262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45977.516446759262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45977.516446759262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45977.516446759262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45977.516446759262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45977.516446759262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45977.516446759262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45977.516446759262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45977.516446759262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45977.516446759262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45977.516446759262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45977.516446759262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45977.516446759262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45977.516446759262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45977.516446759262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45977.516446759262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45977.516446759262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45977.516446759262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45977.516446759262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45977.516446759262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45977.516446759262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45977.516446759262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45977.516446759262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45977.516446759262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45977.516446759262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45977.516446759262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45977.516446759262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45977.516446759262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45977.516446759262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45977.516446759262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45977.516446759262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45977.516446759262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45977.516446759262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45977.516446759262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45977.516446759262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45977.516446759262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45977.516446759262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45977.516446759262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45977.516446759262</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39130</v>
      </c>
      <c r="B2" s="92" t="str">
        <f>IFERROR(VLOOKUP(D2,DB!A:K,11,0),"")</f>
        <v>R4</v>
      </c>
      <c r="C2" s="94">
        <v>1</v>
      </c>
      <c r="D2" s="92" t="s">
        <v>35092</v>
      </c>
      <c r="E2" s="95" t="s">
        <v>39021</v>
      </c>
      <c r="F2" s="96">
        <v>45703.480717592596</v>
      </c>
      <c r="G2" s="97">
        <f t="shared" ref="G2" ca="1" si="0">IFERROR(NOW()-F2,"")</f>
        <v>274.03572916666599</v>
      </c>
      <c r="H2" s="96">
        <v>45703.474768518521</v>
      </c>
      <c r="I2" s="96" t="str">
        <f>IFERROR(VLOOKUP(D2,DB!A:F,6,0),"")</f>
        <v>SCECO</v>
      </c>
      <c r="J2" s="96" t="str">
        <f>IFERROR(VLOOKUP(D2,DB!A:G,7,0),"")</f>
        <v>Dead</v>
      </c>
      <c r="K2" s="98" t="s">
        <v>39131</v>
      </c>
      <c r="L2" s="92" t="str">
        <f>IFERROR(VLOOKUP(D2,DB!A:I,9,0),"")</f>
        <v>Latis</v>
      </c>
    </row>
    <row r="3" spans="1:16" ht="15" customHeight="1">
      <c r="A3" s="128" t="s">
        <v>39132</v>
      </c>
      <c r="B3" s="128" t="str">
        <f>IFERROR(VLOOKUP(D3,DB!A:K,11,0),"")</f>
        <v>R4</v>
      </c>
      <c r="C3" s="94">
        <v>1</v>
      </c>
      <c r="D3" s="92" t="s">
        <v>34208</v>
      </c>
      <c r="E3" s="95" t="s">
        <v>39024</v>
      </c>
      <c r="F3" s="96"/>
      <c r="G3" s="97">
        <f ca="1">IFERROR(NOW()-F3,"")</f>
        <v>45977.516446759262</v>
      </c>
      <c r="H3" s="96">
        <v>45977.482881944445</v>
      </c>
      <c r="I3" s="128" t="str">
        <f>IFERROR(VLOOKUP(D3,DB!A:F,6,0),"")</f>
        <v>SCECO</v>
      </c>
      <c r="J3" s="128" t="str">
        <f>IFERROR(VLOOKUP(D3,DB!A:G,7,0),"")</f>
        <v>Good</v>
      </c>
      <c r="K3" s="98" t="s">
        <v>39129</v>
      </c>
      <c r="L3" s="92" t="str">
        <f>IFERROR(VLOOKUP(D3,DB!A:I,9,0),"")</f>
        <v>Latis</v>
      </c>
    </row>
    <row r="4" spans="1:16" ht="15" customHeight="1">
      <c r="A4" s="128" t="s">
        <v>39132</v>
      </c>
      <c r="B4" s="128" t="str">
        <f>IFERROR(VLOOKUP(D4,DB!A:K,11,0),"")</f>
        <v>R4</v>
      </c>
      <c r="C4" s="94">
        <v>1</v>
      </c>
      <c r="D4" s="92" t="s">
        <v>29510</v>
      </c>
      <c r="E4" s="95" t="s">
        <v>39021</v>
      </c>
      <c r="F4" s="96"/>
      <c r="G4" s="97">
        <f ca="1">IFERROR(NOW()-F4,"")</f>
        <v>45977.516446759262</v>
      </c>
      <c r="H4" s="96">
        <v>45977.482881944445</v>
      </c>
      <c r="I4" s="128" t="str">
        <f>IFERROR(VLOOKUP(D4,DB!A:F,6,0),"")</f>
        <v>SCECO</v>
      </c>
      <c r="J4" s="128" t="str">
        <f>IFERROR(VLOOKUP(D4,DB!A:G,7,0),"")</f>
        <v>Dead</v>
      </c>
      <c r="K4" s="98" t="s">
        <v>39129</v>
      </c>
      <c r="L4" s="92" t="str">
        <f>IFERROR(VLOOKUP(D4,DB!A:I,9,0),"")</f>
        <v>Latis</v>
      </c>
    </row>
    <row r="5" spans="1:16" ht="15" customHeight="1">
      <c r="A5" s="128"/>
      <c r="B5" s="128" t="str">
        <f>IFERROR(VLOOKUP(D5,DB!A:K,11,0),"")</f>
        <v/>
      </c>
      <c r="C5" s="94"/>
      <c r="D5" s="92"/>
      <c r="E5" s="95"/>
      <c r="F5" s="96"/>
      <c r="G5" s="97">
        <f ca="1">IFERROR(NOW()-F5,"")</f>
        <v>45977.516446759262</v>
      </c>
      <c r="H5" s="96"/>
      <c r="I5" s="128"/>
      <c r="J5" s="128" t="str">
        <f>IFERROR(VLOOKUP(D5,DB!A:G,7,0),"")</f>
        <v/>
      </c>
      <c r="K5" s="98"/>
      <c r="L5" s="92" t="str">
        <f>IFERROR(VLOOKUP(D5,DB!A:I,9,0),"")</f>
        <v/>
      </c>
    </row>
    <row r="6" spans="1:16" ht="15" customHeight="1">
      <c r="A6" s="128"/>
      <c r="B6" s="128" t="str">
        <f>IFERROR(VLOOKUP(D6,DB!A:K,11,0),"")</f>
        <v/>
      </c>
      <c r="C6" s="94"/>
      <c r="D6" s="92"/>
      <c r="E6" s="95"/>
      <c r="F6" s="96"/>
      <c r="G6" s="97">
        <f ca="1">IFERROR(NOW()-F6,"")</f>
        <v>45977.516446759262</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45977.516446759262</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45977.516446759262</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45977.516446759262</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45977.516446759262</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45977.516446759262</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45977.516446759262</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45977.516446759262</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45977.516446759262</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45977.516446759262</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45977.516446759262</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45977.516446759262</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45977.516446759262</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45977.516446759262</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45977.516446759262</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45977.516446759262</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45977.516446759262</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45977.516446759262</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45977.516446759262</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45977.516446759262</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45977.516446759262</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45977.516446759262</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45977.516446759262</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45977.516446759262</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45977.516446759262</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45977.516446759262</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45977.516446759262</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45977.516446759262</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45977.516446759262</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45977.516446759262</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45977.516446759262</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45977.516446759262</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45977.516446759262</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45977.516446759262</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45977.516446759262</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45977.516446759262</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45977.516446759262</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45977.516446759262</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45977.516446759262</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45977.516446759262</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45977.516446759262</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45977.516446759262</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45977.516446759262</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45977.516446759262</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45977.516446759262</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45977.516446759262</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45977.516446759262</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45977.516446759262</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45977.516446759262</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45977.516446759262</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45977.516446759262</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45977.516446759262</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45977.516446759262</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45977.516446759262</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45977.516446759262</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45977.516446759262</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45977.516446759262</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45977.516446759262</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45977.516446759262</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45977.516446759262</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45977.516446759262</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45977.516446759262</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45977.516446759262</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45977.516446759262</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45977.516446759262</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45977.516446759262</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45977.516446759262</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45977.516446759262</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45977.516446759262</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45977.516446759262</v>
      </c>
      <c r="H75" s="96"/>
      <c r="I75" s="128" t="str">
        <f>IFERROR(VLOOKUP(D75,DB!A:F,6,0),"")</f>
        <v/>
      </c>
      <c r="J75" s="128"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39133</v>
      </c>
      <c r="B2" s="37" t="str">
        <f>IFERROR(VLOOKUP(D2,DB!A:K,11,0),"")</f>
        <v>R5</v>
      </c>
      <c r="C2" s="37">
        <v>3</v>
      </c>
      <c r="D2" s="107" t="s">
        <v>36011</v>
      </c>
      <c r="E2" s="37" t="s">
        <v>39021</v>
      </c>
      <c r="F2" s="38">
        <v>45891.832060185188</v>
      </c>
      <c r="G2" s="116">
        <f ca="1">IFERROR(NOW()-F2,"")</f>
        <v>85.684386574073869</v>
      </c>
      <c r="H2" s="38">
        <v>45891.790393518517</v>
      </c>
      <c r="I2" s="37" t="str">
        <f>IFERROR(VLOOKUP(D2,DB!A:F,6,0),"")</f>
        <v>Generator-SG</v>
      </c>
      <c r="J2" s="37" t="str">
        <f>IFERROR(VLOOKUP(D2,DB!A:G,7,0),"")</f>
        <v>Vandalized</v>
      </c>
      <c r="K2" s="37" t="s">
        <v>39134</v>
      </c>
      <c r="L2" s="37" t="str">
        <f>IFERROR(VLOOKUP(D2,DB!A:I,9,0),"")</f>
        <v>Latis</v>
      </c>
      <c r="M2" s="106"/>
    </row>
    <row r="3" spans="1:13" ht="30">
      <c r="A3" s="37" t="s">
        <v>39135</v>
      </c>
      <c r="B3" s="37" t="str">
        <f>IFERROR(VLOOKUP(D3,DB!A:K,11,0),"")</f>
        <v>R5</v>
      </c>
      <c r="C3" s="37">
        <v>1</v>
      </c>
      <c r="D3" s="37" t="s">
        <v>33268</v>
      </c>
      <c r="E3" s="37" t="s">
        <v>39024</v>
      </c>
      <c r="F3" s="38">
        <v>45926.188877314817</v>
      </c>
      <c r="G3" s="116">
        <f t="shared" ref="G3" ca="1" si="0">IFERROR(NOW()-F3,"")</f>
        <v>51.327569444445544</v>
      </c>
      <c r="H3" s="38">
        <v>45926.158159722225</v>
      </c>
      <c r="I3" s="37" t="str">
        <f>IFERROR(VLOOKUP(D3,DB!A:F,6,0),"")</f>
        <v>SCECO</v>
      </c>
      <c r="J3" s="37" t="str">
        <f>IFERROR(VLOOKUP(D3,DB!A:G,7,0),"")</f>
        <v>Good</v>
      </c>
      <c r="K3" s="37" t="s">
        <v>39136</v>
      </c>
      <c r="L3" s="37" t="str">
        <f>IFERROR(VLOOKUP(D3,DB!A:I,9,0),"")</f>
        <v>Latis</v>
      </c>
      <c r="M3" s="106"/>
    </row>
    <row r="4" spans="1:13" ht="48" customHeight="1">
      <c r="A4" s="117" t="s">
        <v>39137</v>
      </c>
      <c r="B4" s="117" t="str">
        <f>IFERROR(VLOOKUP(D4,DB!A:K,11,0),"")</f>
        <v>R5</v>
      </c>
      <c r="C4" s="117">
        <v>1</v>
      </c>
      <c r="D4" s="117" t="s">
        <v>34758</v>
      </c>
      <c r="E4" s="117" t="s">
        <v>39024</v>
      </c>
      <c r="F4" s="118">
        <v>45948.661111111112</v>
      </c>
      <c r="G4" s="119">
        <f t="shared" ref="G4" ca="1" si="1">IFERROR(NOW()-F4,"")</f>
        <v>28.855335648149776</v>
      </c>
      <c r="H4" s="118">
        <v>45948.661111111112</v>
      </c>
      <c r="I4" s="117" t="str">
        <f>IFERROR(VLOOKUP(D4,DB!A:F,6,0),"")</f>
        <v>SCECO</v>
      </c>
      <c r="J4" s="117" t="str">
        <f>IFERROR(VLOOKUP(D4,DB!A:G,7,0),"")</f>
        <v>Dead</v>
      </c>
      <c r="K4" s="117" t="s">
        <v>39138</v>
      </c>
      <c r="L4" s="117" t="str">
        <f>IFERROR(VLOOKUP(D4,DB!A:I,9,0),"")</f>
        <v>Latis</v>
      </c>
    </row>
    <row r="5" spans="1:13" ht="30.75">
      <c r="A5" s="117" t="s">
        <v>39139</v>
      </c>
      <c r="B5" s="117" t="s">
        <v>5443</v>
      </c>
      <c r="C5" s="117">
        <v>1</v>
      </c>
      <c r="D5" s="117" t="s">
        <v>32330</v>
      </c>
      <c r="E5" s="117" t="s">
        <v>39021</v>
      </c>
      <c r="F5" s="118">
        <v>45968.848599537036</v>
      </c>
      <c r="G5" s="119">
        <f t="shared" ref="G5:G23" ca="1" si="2">IFERROR(NOW()-F5,"")</f>
        <v>8.6678472222265555</v>
      </c>
      <c r="H5" s="118">
        <v>45968.827465277776</v>
      </c>
      <c r="I5" s="117" t="s">
        <v>22</v>
      </c>
      <c r="J5" s="117" t="s">
        <v>65</v>
      </c>
      <c r="K5" s="117" t="s">
        <v>39140</v>
      </c>
      <c r="L5" s="117" t="s">
        <v>8145</v>
      </c>
    </row>
    <row r="6" spans="1:13">
      <c r="A6" s="117"/>
      <c r="B6" s="117" t="str">
        <f>IFERROR(VLOOKUP(D6,DB!A:K,11,0),"")</f>
        <v/>
      </c>
      <c r="C6" s="117"/>
      <c r="D6" s="117"/>
      <c r="E6" s="117"/>
      <c r="F6" s="117"/>
      <c r="G6" s="119">
        <f t="shared" ca="1" si="2"/>
        <v>45977.516446759262</v>
      </c>
      <c r="H6" s="117"/>
      <c r="I6" s="117" t="str">
        <f>IFERROR(VLOOKUP(D6,DB!A:F,6,0),"")</f>
        <v/>
      </c>
      <c r="J6" s="117" t="str">
        <f>IFERROR(VLOOKUP(D6,DB!A:G,7,0),"")</f>
        <v/>
      </c>
      <c r="K6" s="117"/>
      <c r="L6" s="117" t="str">
        <f>IFERROR(VLOOKUP(D6,DB!A:I,9,0),"")</f>
        <v/>
      </c>
    </row>
    <row r="7" spans="1:13">
      <c r="A7" s="117"/>
      <c r="B7" s="117" t="str">
        <f>IFERROR(VLOOKUP(D7,DB!A:K,11,0),"")</f>
        <v/>
      </c>
      <c r="C7" s="117"/>
      <c r="D7" s="117"/>
      <c r="E7" s="117"/>
      <c r="F7" s="117"/>
      <c r="G7" s="119">
        <f t="shared" ca="1" si="2"/>
        <v>45977.516446759262</v>
      </c>
      <c r="H7" s="117"/>
      <c r="I7" s="117" t="str">
        <f>IFERROR(VLOOKUP(D7,DB!A:F,6,0),"")</f>
        <v/>
      </c>
      <c r="J7" s="117" t="str">
        <f>IFERROR(VLOOKUP(D7,DB!A:G,7,0),"")</f>
        <v/>
      </c>
      <c r="K7" s="117"/>
      <c r="L7" s="117" t="str">
        <f>IFERROR(VLOOKUP(D7,DB!A:I,9,0),"")</f>
        <v/>
      </c>
    </row>
    <row r="8" spans="1:13" ht="15.75">
      <c r="A8" s="117"/>
      <c r="B8" s="117" t="str">
        <f>IFERROR(VLOOKUP(D8,DB!A:K,11,0),"")</f>
        <v>R5</v>
      </c>
      <c r="C8" s="117"/>
      <c r="D8" s="151" t="s">
        <v>34698</v>
      </c>
      <c r="E8" s="117"/>
      <c r="F8" s="117"/>
      <c r="G8" s="119">
        <f t="shared" ca="1" si="2"/>
        <v>45977.516446759262</v>
      </c>
      <c r="H8" s="117"/>
      <c r="I8" s="117" t="str">
        <f>IFERROR(VLOOKUP(D8,DB!A:F,6,0),"")</f>
        <v>SCECO</v>
      </c>
      <c r="J8" s="117" t="str">
        <f>IFERROR(VLOOKUP(D8,DB!A:G,7,0),"")</f>
        <v>Dead</v>
      </c>
      <c r="K8" s="117"/>
      <c r="L8" s="117" t="str">
        <f>IFERROR(VLOOKUP(D8,DB!A:I,9,0),"")</f>
        <v>Latis</v>
      </c>
    </row>
    <row r="9" spans="1:13">
      <c r="A9" s="117"/>
      <c r="B9" s="117" t="str">
        <f>IFERROR(VLOOKUP(D9,DB!A:K,11,0),"")</f>
        <v/>
      </c>
      <c r="C9" s="117"/>
      <c r="D9" s="117"/>
      <c r="E9" s="117"/>
      <c r="F9" s="117"/>
      <c r="G9" s="119">
        <f t="shared" ca="1" si="2"/>
        <v>45977.516446759262</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45977.516446759262</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45977.516446759262</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45977.516446759262</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45977.516446759262</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45977.516446759262</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45977.516446759262</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45977.516446759262</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45977.516446759262</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45977.516446759262</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45977.516446759262</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45977.516446759262</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45977.516446759262</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45977.516446759262</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45977.516446759262</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45977.516446759262</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45977.516446759262</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45977.516446759262</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45977.516446759262</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45977.516446759262</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45977.516446759262</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45977.516446759262</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45977.516446759262</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45977.516446759262</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45977.516446759262</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45977.516446759262</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45977.516446759262</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45977.516446759262</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45977.516446759262</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45977.516446759262</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45977.516446759262</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45977.516446759262</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45977.516446759262</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45977.516446759262</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45977.516446759262</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45977.516446759262</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45977.516446759262</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45977.516446759262</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45977.516446759262</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45977.516446759262</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45977.516446759262</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45977.516446759262</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45977.516446759262</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45977.516446759262</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45977.516446759262</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45977.516446759262</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45977.516446759262</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45977.516446759262</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45977.516446759262</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45977.516446759262</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45977.516446759262</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45977.516446759262</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45977.516446759262</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45977.516446759262</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45977.516446759262</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45977.516446759262</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45977.516446759262</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45977.516446759262</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45977.516446759262</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45977.516446759262</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45977.516446759262</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45977.516446759262</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45977.516446759262</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45977.516446759262</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45977.516446759262</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45977.516446759262</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45977.516446759262</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45977.516446759262</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45977.516446759262</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45977.516446759262</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45977.516446759262</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45977.516446759262</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45977.516446759262</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45977.516446759262</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45977.516446759262</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45977.516446759262</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45977.516446759262</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45977.516446759262</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45977.516446759262</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45977.516446759262</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45977.516446759262</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45977.516446759262</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45977.516446759262</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45977.516446759262</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45977.516446759262</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45977.516446759262</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45977.516446759262</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45977.516446759262</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45977.516446759262</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45977.516446759262</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45977.516446759262</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45977.516446759262</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45977.516446759262</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45977.516446759262</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45977.516446759262</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45977.516446759262</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45977.516446759262</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45977.516446759262</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45977.516446759262</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45977.516446759262</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45977.516446759262</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45977.516446759262</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45977.516446759262</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45977.516446759262</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45977.516446759262</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45977.516446759262</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45977.516446759262</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45977.516446759262</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45977.516446759262</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45977.516446759262</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45977.516446759262</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45977.516446759262</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45977.516446759262</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45977.516446759262</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45977.516446759262</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45977.516446759262</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45977.516446759262</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45977.516446759262</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45977.516446759262</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45977.516446759262</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45977.516446759262</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45977.516446759262</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45977.516446759262</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45977.516446759262</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45977.516446759262</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45977.516446759262</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45977.516446759262</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45977.516446759262</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45977.516446759262</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45977.516446759262</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45977.516446759262</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45977.516446759262</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45977.516446759262</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45977.516446759262</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45977.516446759262</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45977.516446759262</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45977.516446759262</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45977.516446759262</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45977.516446759262</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45977.516446759262</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45977.516446759262</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45977.516446759262</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45977.516446759262</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45977.516446759262</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45977.516446759262</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45977.516446759262</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45977.516446759262</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45977.516446759262</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45977.516446759262</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45977.516446759262</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45977.516446759262</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45977.516446759262</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45977.516446759262</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45977.516446759262</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45977.516446759262</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45977.516446759262</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45977.516446759262</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45977.516446759262</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45977.516446759262</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45977.516446759262</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45977.516446759262</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45977.516446759262</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39028</v>
      </c>
      <c r="B2" s="134" t="str">
        <f>IFERROR(VLOOKUP(D2,DB!A:K,11,0),"")</f>
        <v>R6</v>
      </c>
      <c r="C2" s="135">
        <v>3</v>
      </c>
      <c r="D2" s="154" t="s">
        <v>38687</v>
      </c>
      <c r="E2" s="117" t="s">
        <v>39021</v>
      </c>
      <c r="F2" s="152"/>
      <c r="G2" s="75">
        <f ca="1">IFERROR(NOW()-F2,"-")</f>
        <v>45977.516446759262</v>
      </c>
      <c r="H2" s="136">
        <v>45977.436620370368</v>
      </c>
      <c r="I2" s="134" t="str">
        <f>IFERROR(VLOOKUP(D2,DB!A:F,6,0),"")</f>
        <v>SCECO</v>
      </c>
      <c r="J2" s="134" t="str">
        <f>IFERROR(VLOOKUP(D2,DB!A:G,7,0),"")</f>
        <v>No BB Shifted</v>
      </c>
      <c r="K2" s="137" t="s">
        <v>39141</v>
      </c>
      <c r="L2" s="138" t="str">
        <f>IFERROR(VLOOKUP(D2,DB!A:I,9,0),"")</f>
        <v>Latis</v>
      </c>
    </row>
    <row r="3" spans="1:16382" ht="31.5" customHeight="1">
      <c r="A3" s="133"/>
      <c r="B3" s="134" t="str">
        <f>IFERROR(VLOOKUP(D3,DB!A:K,11,0),"")</f>
        <v/>
      </c>
      <c r="C3" s="135"/>
      <c r="D3" s="134"/>
      <c r="E3" s="117"/>
      <c r="F3" s="136"/>
      <c r="G3" s="105">
        <f t="shared" ref="G3:G7" ca="1" si="0">IFERROR(NOW()-F3,"-")</f>
        <v>45977.516446759262</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45977.516446759262</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45977.516446759262</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45977.516446759262</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45977.516446759262</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45977.516446759262</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45977.516446759262</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45977.516446759262</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45977.516446759262</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45977.516446759262</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45977.516446759262</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45977.516446759262</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45977.516446759262</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45977.516446759262</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45977.516446759262</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45977.516446759262</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45977.516446759262</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45977.516446759262</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45977.516446759262</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45977.516446759262</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45977.516446759262</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45977.516446759262</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45977.516446759262</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45977.516446759262</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45977.516446759262</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45977.516446759262</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45977.516446759262</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45977.516446759262</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45977.516446759262</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45977.516446759262</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45977.516446759262</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45977.516446759262</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45977.516446759262</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45977.516446759262</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45977.516446759262</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45977.516446759262</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45977.516446759262</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45977.516446759262</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45977.516446759262</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45977.516446759262</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45977.516446759262</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45977.516446759262</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45977.516446759262</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45977.516446759262</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45977.516446759262</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45977.516446759262</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45977.516446759262</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45977.516446759262</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45977.516446759262</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45977.516446759262</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45977.516446759262</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45977.516446759262</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45977.516446759262</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45977.516446759262</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45977.516446759262</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45977.516446759262</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45977.516446759262</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45977.516446759262</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45977.516446759262</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45977.516446759262</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45977.516446759262</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45977.516446759262</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45977.516446759262</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45977.516446759262</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45977.516446759262</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45977.516446759262</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45977.516446759262</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45977.516446759262</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45977.516446759262</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45977.516446759262</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45977.516446759262</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45977.516446759262</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45977.516446759262</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45977.516446759262</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45977.516446759262</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45977.516446759262</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45977.516446759262</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45977.516446759262</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45977.516446759262</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45977.516446759262</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45977.516446759262</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45977.516446759262</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45977.516446759262</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45977.516446759262</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45977.516446759262</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45977.516446759262</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45977.516446759262</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45977.516446759262</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45977.516446759262</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45977.516446759262</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45977.516446759262</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45977.516446759262</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45977.516446759262</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45977.516446759262</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45977.516446759262</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45977.516446759262</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45977.516446759262</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45977.516446759262</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45977.516446759262</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45977.516446759262</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45977.516446759262</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45977.516446759262</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45977.516446759262</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2025-11-16T09:25:43Z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