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826" documentId="120_S{2AC9BD13-BADA-5192-A53E-5A8FF88502F6}" xr6:coauthVersionLast="47" xr6:coauthVersionMax="47" xr10:uidLastSave="{03362BFB-0267-45B5-A27B-A356331F56D0}"/>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58" i="4" l="1"/>
  <c r="L59" i="4"/>
  <c r="L60" i="4"/>
  <c r="L61" i="4"/>
  <c r="J58" i="4"/>
  <c r="J59" i="4"/>
  <c r="J60" i="4"/>
  <c r="J61" i="4"/>
  <c r="I58" i="4"/>
  <c r="I59" i="4"/>
  <c r="I60" i="4"/>
  <c r="I61" i="4"/>
  <c r="B58" i="4"/>
  <c r="B59" i="4"/>
  <c r="B60" i="4"/>
  <c r="B61"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L55" i="4"/>
  <c r="L56" i="4"/>
  <c r="L57" i="4"/>
  <c r="J55" i="4"/>
  <c r="J56" i="4"/>
  <c r="J57" i="4"/>
  <c r="I55" i="4"/>
  <c r="I56" i="4"/>
  <c r="I57" i="4"/>
  <c r="B55" i="4"/>
  <c r="B56" i="4"/>
  <c r="B57" i="4"/>
  <c r="B7" i="1"/>
  <c r="B2" i="3"/>
  <c r="G2" i="3"/>
  <c r="I2" i="3"/>
  <c r="J2" i="3"/>
  <c r="L2" i="3"/>
  <c r="B3" i="3"/>
  <c r="G3" i="3"/>
  <c r="I3" i="3"/>
  <c r="J3" i="3"/>
  <c r="L3" i="3"/>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8" i="9"/>
  <c r="B9" i="9"/>
  <c r="B10" i="9"/>
  <c r="B11" i="9"/>
  <c r="B12" i="9"/>
  <c r="B13" i="9"/>
  <c r="B14" i="9"/>
  <c r="B15" i="9"/>
  <c r="B16" i="9"/>
  <c r="B17" i="9"/>
  <c r="B18" i="9"/>
  <c r="B19" i="9"/>
  <c r="B20" i="9"/>
  <c r="B21" i="9"/>
  <c r="B22" i="9"/>
  <c r="B23" i="9"/>
  <c r="B24" i="9"/>
  <c r="B25" i="9"/>
  <c r="B26" i="9"/>
  <c r="B27" i="9"/>
  <c r="G8" i="9"/>
  <c r="G9" i="9"/>
  <c r="G10" i="9"/>
  <c r="G11" i="9"/>
  <c r="G12" i="9"/>
  <c r="G13" i="9"/>
  <c r="G14" i="9"/>
  <c r="G15" i="9"/>
  <c r="G16" i="9"/>
  <c r="G17" i="9"/>
  <c r="G18" i="9"/>
  <c r="G19" i="9"/>
  <c r="G20" i="9"/>
  <c r="G21" i="9"/>
  <c r="G22" i="9"/>
  <c r="G23" i="9"/>
  <c r="G24" i="9"/>
  <c r="G25" i="9"/>
  <c r="G26" i="9"/>
  <c r="G27" i="9"/>
  <c r="I8" i="9"/>
  <c r="I9" i="9"/>
  <c r="I10" i="9"/>
  <c r="I11" i="9"/>
  <c r="I12" i="9"/>
  <c r="I13" i="9"/>
  <c r="I14" i="9"/>
  <c r="I15" i="9"/>
  <c r="I16" i="9"/>
  <c r="I17" i="9"/>
  <c r="I18" i="9"/>
  <c r="I19" i="9"/>
  <c r="I20" i="9"/>
  <c r="I21" i="9"/>
  <c r="I22" i="9"/>
  <c r="I23" i="9"/>
  <c r="I24" i="9"/>
  <c r="I25" i="9"/>
  <c r="I26" i="9"/>
  <c r="I27" i="9"/>
  <c r="L8" i="9"/>
  <c r="L9" i="9"/>
  <c r="L10" i="9"/>
  <c r="L11" i="9"/>
  <c r="L12" i="9"/>
  <c r="L13" i="9"/>
  <c r="L14" i="9"/>
  <c r="L15" i="9"/>
  <c r="L16" i="9"/>
  <c r="L17" i="9"/>
  <c r="L18" i="9"/>
  <c r="L19" i="9"/>
  <c r="L20" i="9"/>
  <c r="L21" i="9"/>
  <c r="L22" i="9"/>
  <c r="L23" i="9"/>
  <c r="L24" i="9"/>
  <c r="L25" i="9"/>
  <c r="L26" i="9"/>
  <c r="L27" i="9"/>
  <c r="J8" i="9"/>
  <c r="J9" i="9"/>
  <c r="J10" i="9"/>
  <c r="J11" i="9"/>
  <c r="J12" i="9"/>
  <c r="J13" i="9"/>
  <c r="J14" i="9"/>
  <c r="J15" i="9"/>
  <c r="J16" i="9"/>
  <c r="J17" i="9"/>
  <c r="J18" i="9"/>
  <c r="J19" i="9"/>
  <c r="J20" i="9"/>
  <c r="J21" i="9"/>
  <c r="J22" i="9"/>
  <c r="J23" i="9"/>
  <c r="J24" i="9"/>
  <c r="J25" i="9"/>
  <c r="J26" i="9"/>
  <c r="J27" i="9"/>
  <c r="L2" i="9"/>
  <c r="L3" i="9"/>
  <c r="L4" i="9"/>
  <c r="L5" i="9"/>
  <c r="L6" i="9"/>
  <c r="L7" i="9"/>
  <c r="J2" i="9"/>
  <c r="J3" i="9"/>
  <c r="J4" i="9"/>
  <c r="J5" i="9"/>
  <c r="J6" i="9"/>
  <c r="J7" i="9"/>
  <c r="I2" i="9"/>
  <c r="I3" i="9"/>
  <c r="I4" i="9"/>
  <c r="I5" i="9"/>
  <c r="I6" i="9"/>
  <c r="I7" i="9"/>
  <c r="B2" i="9"/>
  <c r="B3" i="9"/>
  <c r="B4" i="9"/>
  <c r="B5" i="9"/>
  <c r="B6" i="9"/>
  <c r="B7" i="9"/>
  <c r="G2" i="9"/>
  <c r="G3" i="9"/>
  <c r="G4" i="9"/>
  <c r="G5" i="9"/>
  <c r="G6" i="9"/>
  <c r="G7" i="9"/>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B52" i="4"/>
  <c r="I52" i="4"/>
  <c r="J52" i="4"/>
  <c r="L52" i="4"/>
  <c r="B53" i="4"/>
  <c r="I53" i="4"/>
  <c r="J53" i="4"/>
  <c r="L53" i="4"/>
  <c r="B54" i="4"/>
  <c r="I54" i="4"/>
  <c r="J54" i="4"/>
  <c r="L54" i="4"/>
  <c r="B3" i="4"/>
  <c r="I3" i="4"/>
  <c r="J3" i="4"/>
  <c r="L3"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B3" i="1"/>
  <c r="B4" i="1"/>
  <c r="B5" i="1"/>
  <c r="B6"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4" i="5"/>
  <c r="G4" i="5"/>
  <c r="I4" i="5"/>
  <c r="J4" i="5"/>
  <c r="L4" i="5"/>
  <c r="G3" i="5"/>
  <c r="G2" i="4"/>
  <c r="J2" i="1"/>
  <c r="L2" i="1"/>
  <c r="B3" i="5"/>
  <c r="J3" i="5"/>
  <c r="L3" i="5"/>
  <c r="B3" i="2"/>
  <c r="G3" i="2"/>
  <c r="I3" i="2"/>
  <c r="J3" i="2"/>
  <c r="L3" i="2"/>
  <c r="B2" i="1"/>
  <c r="L2" i="5"/>
  <c r="B2" i="4"/>
  <c r="I2" i="4"/>
  <c r="J2" i="4"/>
  <c r="L2" i="4"/>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G2" i="1"/>
  <c r="I2" i="1"/>
  <c r="B2" i="5"/>
  <c r="I2" i="5"/>
  <c r="J2" i="5"/>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alcChain>
</file>

<file path=xl/sharedStrings.xml><?xml version="1.0" encoding="utf-8"?>
<sst xmlns="http://schemas.openxmlformats.org/spreadsheetml/2006/main" count="180307" uniqueCount="39135">
  <si>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</si>
  <si>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</si>
  <si>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</si>
  <si>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</si>
  <si>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</si>
  <si>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</si>
  <si>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</si>
  <si>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</si>
  <si>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</si>
  <si>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</si>
  <si>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</si>
  <si>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</si>
  <si>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</si>
  <si>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</si>
  <si>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</si>
  <si>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</si>
  <si>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</si>
  <si>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</si>
  <si>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</si>
  <si>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</si>
  <si>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</si>
  <si>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</si>
  <si>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</si>
  <si>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</si>
  <si>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</si>
  <si>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</si>
  <si>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</si>
  <si>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</si>
  <si>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</si>
  <si>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</si>
  <si>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</si>
  <si>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</si>
  <si>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</si>
  <si>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</si>
  <si>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</si>
  <si>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</si>
  <si>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</si>
  <si>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</si>
  <si>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</si>
  <si>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</si>
  <si>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</si>
  <si>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</si>
  <si>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</si>
  <si>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</si>
  <si>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</si>
  <si>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</si>
  <si>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</si>
  <si>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</si>
  <si>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</si>
  <si>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</si>
  <si>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</si>
  <si>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</si>
  <si>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</si>
  <si>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</si>
  <si>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</si>
  <si>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</si>
  <si>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</si>
  <si>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</si>
  <si>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</si>
  <si>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</si>
  <si>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</si>
  <si>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</si>
  <si>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</si>
  <si>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</si>
  <si>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</si>
  <si>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</si>
  <si>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</si>
  <si>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</si>
  <si>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</si>
  <si>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</si>
  <si>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</si>
  <si>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</si>
  <si>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</si>
  <si>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</si>
  <si>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</si>
  <si>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</si>
  <si>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</si>
  <si>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</si>
  <si>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</si>
  <si>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</si>
  <si>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</si>
  <si>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</si>
  <si>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</si>
  <si>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</si>
  <si>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</si>
  <si>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</si>
  <si>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</si>
  <si>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</si>
  <si>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</si>
  <si>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</si>
  <si>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</si>
  <si>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</si>
  <si>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</si>
  <si>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</si>
  <si>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</si>
  <si>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</si>
  <si>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</si>
  <si>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</si>
  <si>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</si>
  <si>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</si>
  <si>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</si>
  <si>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</si>
  <si>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</si>
  <si>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</si>
  <si>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</si>
  <si>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</si>
  <si>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</si>
  <si>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</si>
  <si>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</si>
  <si>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</si>
  <si>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</si>
  <si>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</si>
  <si>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</si>
  <si>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</si>
  <si>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</si>
  <si>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</si>
  <si>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</si>
  <si>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</si>
  <si>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</si>
  <si>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</si>
  <si>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</si>
  <si>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</si>
  <si>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</si>
  <si>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</si>
  <si>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</si>
  <si>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</si>
  <si>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</si>
  <si>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</si>
  <si>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</si>
  <si>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</si>
  <si>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</si>
  <si>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</si>
  <si>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</si>
  <si>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</si>
  <si>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</si>
  <si>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</si>
  <si>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</si>
  <si>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</si>
  <si>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</si>
  <si>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</si>
  <si>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</si>
  <si>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</si>
  <si>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</si>
  <si>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</si>
  <si>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</si>
  <si>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</si>
  <si>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</si>
  <si>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</si>
  <si>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</si>
  <si>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</si>
  <si>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</si>
  <si>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</si>
  <si>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</si>
  <si>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</si>
  <si>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</si>
  <si>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</si>
  <si>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</si>
  <si>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</si>
  <si>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</si>
  <si>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</si>
  <si>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</si>
  <si>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</si>
  <si>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</si>
  <si>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</si>
  <si>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</si>
  <si>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</si>
  <si>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</si>
  <si>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</si>
  <si>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</si>
  <si>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</si>
  <si>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</si>
  <si>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</si>
  <si>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</si>
  <si>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</si>
  <si>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</si>
  <si>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</si>
  <si>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</si>
  <si>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</si>
  <si>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</si>
  <si>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</si>
  <si>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</si>
  <si>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</si>
  <si>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</si>
  <si>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</si>
  <si>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</si>
  <si>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</si>
  <si>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</si>
  <si>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</si>
  <si>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</si>
  <si>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</si>
  <si>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</si>
  <si>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</si>
  <si>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</si>
  <si>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</si>
  <si>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</si>
  <si>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</si>
  <si>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</si>
  <si>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</si>
  <si>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</si>
  <si>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</si>
  <si>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</si>
  <si>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</si>
  <si>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</si>
  <si>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</si>
  <si>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</si>
  <si>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</si>
  <si>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</si>
  <si>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</si>
  <si>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</si>
  <si>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</si>
  <si>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</si>
  <si>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</si>
  <si>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</si>
  <si>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</si>
  <si>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</si>
  <si>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</si>
  <si>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</si>
  <si>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</si>
  <si>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</si>
  <si>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</si>
  <si>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</si>
  <si>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</si>
  <si>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</si>
  <si>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</si>
  <si>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</si>
  <si>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</si>
  <si>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</si>
  <si>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</si>
  <si>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</si>
  <si>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</si>
  <si>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</si>
  <si>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</si>
  <si>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</si>
  <si>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</si>
  <si>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</si>
  <si>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</si>
  <si>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</si>
  <si>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</si>
  <si>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</si>
  <si>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</si>
  <si>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</si>
  <si>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</si>
  <si>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</si>
  <si>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</si>
  <si>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</si>
  <si>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</si>
  <si>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</si>
  <si>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</si>
  <si>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</si>
  <si>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</si>
  <si>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</si>
  <si>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</si>
  <si>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</si>
  <si>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</si>
  <si>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</si>
  <si>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</si>
  <si>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</si>
  <si>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</si>
  <si>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</si>
  <si>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</si>
  <si>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</si>
  <si>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</si>
  <si>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</si>
  <si>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</si>
  <si>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</si>
  <si>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</si>
  <si>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</si>
  <si>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</si>
  <si>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</si>
  <si>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</si>
  <si>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</si>
  <si>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</si>
  <si>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</si>
  <si>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</si>
  <si>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</si>
  <si>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</si>
  <si>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</si>
  <si>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</si>
  <si>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</si>
  <si>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</si>
  <si>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</si>
  <si>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</si>
  <si>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</si>
  <si>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</si>
  <si>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</si>
  <si>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</si>
  <si>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</si>
  <si>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</si>
  <si>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</si>
  <si>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</si>
  <si>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</si>
  <si>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</si>
  <si>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</si>
  <si>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</si>
  <si>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</si>
  <si>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</si>
  <si>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</si>
  <si>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</si>
  <si>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</si>
  <si>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</si>
  <si>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</si>
  <si>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</si>
  <si>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</si>
  <si>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</si>
  <si>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</si>
  <si>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</si>
  <si>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</si>
  <si>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</si>
  <si>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</si>
  <si>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</si>
  <si>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</si>
  <si>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</si>
  <si>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</si>
  <si>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</si>
  <si>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</si>
  <si>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</si>
  <si>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</si>
  <si>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</si>
  <si>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</si>
  <si>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</si>
  <si>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</si>
  <si>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</si>
  <si>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</si>
  <si>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</si>
  <si>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</si>
  <si>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</si>
  <si>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</si>
  <si>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</si>
  <si>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</si>
  <si>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</si>
  <si>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</si>
  <si>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</si>
  <si>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</si>
  <si>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</si>
  <si>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</si>
  <si>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</si>
  <si>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</si>
  <si>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</si>
  <si>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</si>
  <si>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</si>
  <si>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</si>
  <si>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</si>
  <si>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</si>
  <si>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</si>
  <si>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</si>
  <si>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</si>
  <si>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</si>
  <si>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</si>
  <si>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</si>
  <si>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</si>
  <si>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</si>
  <si>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</si>
  <si>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</si>
  <si>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</si>
  <si>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</si>
  <si>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</si>
  <si>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</si>
  <si>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</si>
  <si>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</si>
  <si>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</si>
  <si>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</si>
  <si>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</si>
  <si>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</si>
  <si>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</si>
  <si>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</si>
  <si>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</si>
  <si>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</si>
  <si>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</si>
  <si>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</si>
  <si>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</si>
  <si>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</si>
  <si>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</si>
  <si>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</si>
  <si>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</si>
  <si>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</si>
  <si>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</si>
  <si>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</si>
  <si>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</si>
  <si>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</si>
  <si>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</si>
  <si>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</si>
  <si>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</si>
  <si>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</si>
  <si>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</si>
  <si>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</si>
  <si>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</si>
  <si>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</si>
  <si>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</si>
  <si>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</si>
  <si>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</si>
  <si>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</si>
  <si>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</si>
  <si>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</si>
  <si>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</si>
  <si>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</si>
  <si>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</si>
  <si>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</si>
  <si>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</si>
  <si>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</si>
  <si>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</si>
  <si>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</si>
  <si>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</si>
  <si>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</si>
  <si>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</si>
  <si>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</si>
  <si>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</si>
  <si>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</si>
  <si>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</si>
  <si>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</si>
  <si>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</si>
  <si>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</si>
  <si>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</si>
  <si>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</si>
  <si>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</si>
  <si>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</si>
  <si>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</si>
  <si>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</si>
  <si>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</si>
  <si>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</si>
  <si>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</si>
  <si>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</si>
  <si>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</si>
  <si>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</si>
  <si>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</si>
  <si>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</si>
  <si>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</si>
  <si>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</si>
  <si>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</si>
  <si>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</si>
  <si>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</si>
  <si>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</si>
  <si>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</si>
  <si>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</si>
  <si>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</si>
  <si>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</si>
  <si>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</si>
  <si>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</si>
  <si>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</si>
  <si>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</si>
  <si>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</si>
  <si>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</si>
  <si>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</si>
  <si>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</si>
  <si>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</si>
  <si>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</si>
  <si>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</si>
  <si>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</si>
  <si>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</si>
  <si>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</si>
  <si>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</si>
  <si>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</si>
  <si>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</si>
  <si>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</si>
  <si>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</si>
  <si>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</si>
  <si>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</si>
  <si>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</si>
  <si>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</si>
  <si>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</si>
  <si>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</si>
  <si>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</si>
  <si>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</si>
  <si>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</si>
  <si>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</si>
  <si>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</si>
  <si>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</si>
  <si>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</si>
  <si>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</si>
  <si>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</si>
  <si>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</si>
  <si>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</si>
  <si>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</si>
  <si>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</si>
  <si>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</si>
  <si>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</si>
  <si>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</si>
  <si>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</si>
  <si>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</si>
  <si>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</si>
  <si>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</si>
  <si>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</si>
  <si>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</si>
  <si>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</si>
  <si>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</si>
  <si>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</si>
  <si>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</si>
  <si>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</si>
  <si>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</si>
  <si>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</si>
  <si>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</si>
  <si>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</si>
  <si>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</si>
  <si>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</si>
  <si>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</si>
  <si>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</si>
  <si>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</si>
  <si>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</si>
  <si>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</si>
  <si>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</si>
  <si>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</si>
  <si>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</si>
  <si>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</si>
  <si>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</si>
  <si>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</si>
  <si>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</si>
  <si>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</si>
  <si>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</si>
  <si>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</si>
  <si>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</si>
  <si>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</si>
  <si>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</si>
  <si>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</si>
  <si>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</si>
  <si>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</si>
  <si>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</si>
  <si>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</si>
  <si>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</si>
  <si>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</si>
  <si>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</si>
  <si>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</si>
  <si>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</si>
  <si>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</si>
  <si>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</si>
  <si>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</si>
  <si>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</si>
  <si>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</si>
  <si>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</si>
  <si>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</si>
  <si>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</si>
  <si>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</si>
  <si>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</si>
  <si>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</si>
  <si>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</si>
  <si>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</si>
  <si>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</si>
  <si>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</si>
  <si>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</si>
  <si>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</si>
  <si>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</si>
  <si>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</si>
  <si>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</si>
  <si>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</si>
  <si>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</si>
  <si>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</si>
  <si>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</si>
  <si>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</si>
  <si>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</si>
  <si>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</si>
  <si>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</si>
  <si>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</si>
  <si>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</si>
  <si>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</si>
  <si>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</si>
  <si>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</si>
  <si>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</si>
  <si>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</si>
  <si>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</si>
  <si>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</si>
  <si>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</si>
  <si>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</si>
  <si>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</si>
  <si>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</si>
  <si>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</si>
  <si>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</si>
  <si>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</si>
  <si>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</si>
  <si>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</si>
  <si>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</si>
  <si>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</si>
  <si>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</si>
  <si>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</si>
  <si>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</si>
  <si>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</si>
  <si>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</si>
  <si>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</si>
  <si>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</si>
  <si>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</si>
  <si>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</si>
  <si>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</si>
  <si>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</si>
  <si>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</si>
  <si>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</si>
  <si>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</si>
  <si>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</si>
  <si>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</si>
  <si>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</si>
  <si>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</si>
  <si>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</si>
  <si>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</si>
  <si>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</si>
  <si>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</si>
  <si>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</si>
  <si>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</si>
  <si>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</si>
  <si>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</si>
  <si>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</si>
  <si>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</si>
  <si>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</si>
  <si>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</si>
  <si>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</si>
  <si>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</si>
  <si>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</si>
  <si>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</si>
  <si>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</si>
  <si>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</si>
  <si>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</si>
  <si>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</si>
  <si>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</si>
  <si>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</si>
  <si>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</si>
  <si>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</si>
  <si>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</si>
  <si>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</si>
  <si>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</si>
  <si>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</si>
  <si>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</si>
  <si>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</si>
  <si>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</si>
  <si>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</si>
  <si>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</si>
  <si>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</si>
  <si>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</si>
  <si>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</si>
  <si>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</si>
  <si>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</si>
  <si>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</si>
  <si>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</si>
  <si>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</si>
  <si>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</si>
  <si>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</si>
  <si>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</si>
  <si>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</si>
  <si>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</si>
  <si>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</si>
  <si>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</si>
  <si>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</si>
  <si>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</si>
  <si>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</si>
  <si>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</si>
  <si>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</si>
  <si>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</si>
  <si>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</si>
  <si>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</si>
  <si>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</si>
  <si>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</si>
  <si>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</si>
  <si>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</si>
  <si>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</si>
  <si>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</si>
  <si>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</si>
  <si>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</si>
  <si>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</si>
  <si>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</si>
  <si>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</si>
  <si>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</si>
  <si>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</si>
  <si>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</si>
  <si>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</si>
  <si>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</si>
  <si>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</si>
  <si>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</si>
  <si>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</si>
  <si>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</si>
  <si>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</si>
  <si>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</si>
  <si>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</si>
  <si>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</si>
  <si>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</si>
  <si>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</si>
  <si>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</si>
  <si>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</si>
  <si>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</si>
  <si>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</si>
  <si>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</si>
  <si>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</si>
  <si>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</si>
  <si>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</si>
  <si>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</si>
  <si>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</si>
  <si>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</si>
  <si>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</si>
  <si>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</si>
  <si>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</si>
  <si>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</si>
  <si>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</si>
  <si>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</si>
  <si>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</si>
  <si>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</si>
  <si>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</si>
  <si>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</si>
  <si>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</si>
  <si>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</si>
  <si>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</si>
  <si>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</si>
  <si>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</si>
  <si>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</si>
  <si>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</si>
  <si>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</si>
  <si>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</si>
  <si>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</si>
  <si>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</si>
  <si>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</si>
  <si>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</si>
  <si>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</si>
  <si>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</si>
  <si>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</si>
  <si>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</si>
  <si>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</si>
  <si>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</si>
  <si>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</si>
  <si>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</si>
  <si>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</si>
  <si>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</si>
  <si>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</si>
  <si>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</si>
  <si>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</si>
  <si>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</si>
  <si>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</si>
  <si>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</si>
  <si>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</si>
  <si>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</si>
  <si>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</si>
  <si>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</si>
  <si>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</si>
  <si>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</si>
  <si>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</si>
  <si>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</si>
  <si>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</si>
  <si>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</si>
  <si>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</si>
  <si>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</si>
  <si>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</si>
  <si>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</si>
  <si>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</si>
  <si>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</si>
  <si>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</si>
  <si>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</si>
  <si>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</si>
  <si>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</si>
  <si>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</si>
  <si>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</si>
  <si>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</si>
  <si>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</si>
  <si>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</si>
  <si>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</si>
  <si>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</si>
  <si>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</si>
  <si>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</si>
  <si>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</si>
  <si>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</si>
  <si>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</si>
  <si>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</si>
  <si>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</si>
  <si>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</si>
  <si>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</si>
  <si>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</si>
  <si>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</si>
  <si>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</si>
  <si>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</si>
  <si>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</si>
  <si>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</si>
  <si>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</si>
  <si>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</si>
  <si>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</si>
  <si>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</si>
  <si>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</si>
  <si>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</si>
  <si>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</si>
  <si>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</si>
  <si>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</si>
  <si>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</si>
  <si>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</si>
  <si>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</si>
  <si>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</si>
  <si>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</si>
  <si>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</si>
  <si>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</si>
  <si>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</si>
  <si>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</si>
  <si>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</si>
  <si>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</si>
  <si>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</si>
  <si>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</si>
  <si>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</si>
  <si>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</si>
  <si>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</si>
  <si>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</si>
  <si>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</si>
  <si>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</si>
  <si>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</si>
  <si>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</si>
  <si>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</si>
  <si>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</si>
  <si>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</si>
  <si>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</si>
  <si>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</si>
  <si>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</si>
  <si>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</si>
  <si>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</si>
  <si>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</si>
  <si>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</si>
  <si>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</si>
  <si>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</si>
  <si>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</si>
  <si>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</si>
  <si>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</si>
  <si>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</si>
  <si>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</si>
  <si>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</si>
  <si>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</si>
  <si>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</si>
  <si>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</si>
  <si>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</si>
  <si>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</si>
  <si>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</si>
  <si>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</si>
  <si>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</si>
  <si>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</si>
  <si>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</si>
  <si>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</si>
  <si>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</si>
  <si>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</si>
  <si>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</si>
  <si>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</si>
  <si>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</si>
  <si>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</si>
  <si>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</si>
  <si>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</si>
  <si>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</si>
  <si>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</si>
  <si>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</si>
  <si>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</si>
  <si>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</si>
  <si>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</si>
  <si>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</si>
  <si>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</si>
  <si>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</si>
  <si>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</si>
  <si>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</si>
  <si>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</si>
  <si>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</si>
  <si>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</si>
  <si>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</si>
  <si>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</si>
  <si>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</si>
  <si>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</si>
  <si>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</si>
  <si>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</si>
  <si>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</si>
  <si>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</si>
  <si>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</si>
  <si>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</si>
  <si>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</si>
  <si>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</si>
  <si>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</si>
  <si>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</si>
  <si>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</si>
  <si>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</si>
  <si>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</si>
  <si>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</si>
  <si>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</si>
  <si>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</si>
  <si>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</si>
  <si>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</si>
  <si>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</si>
  <si>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</si>
  <si>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</si>
  <si>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</si>
  <si>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</si>
  <si>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</si>
  <si>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</si>
  <si>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</si>
  <si>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</si>
  <si>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</si>
  <si>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</si>
  <si>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</si>
  <si>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</si>
  <si>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</si>
  <si>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</si>
  <si>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</si>
  <si>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</si>
  <si>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</si>
  <si>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</si>
  <si>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</si>
  <si>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</si>
  <si>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</si>
  <si>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</si>
  <si>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</si>
  <si>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</si>
  <si>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</si>
  <si>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</si>
  <si>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</si>
  <si>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</si>
  <si>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</si>
  <si>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</si>
  <si>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</si>
  <si>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</si>
  <si>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</si>
  <si>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</si>
  <si>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</si>
  <si>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</si>
  <si>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</si>
  <si>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</si>
  <si>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</si>
  <si>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</si>
  <si>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</si>
  <si>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</si>
  <si>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</si>
  <si>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</si>
  <si>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</si>
  <si>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</si>
  <si>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</si>
  <si>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</si>
  <si>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</si>
  <si>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</si>
  <si>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</si>
  <si>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</si>
  <si>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</si>
  <si>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</si>
  <si>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</si>
  <si>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</si>
  <si>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</si>
  <si>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</si>
  <si>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</si>
  <si>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</si>
  <si>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</si>
  <si>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</si>
  <si>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</si>
  <si>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</si>
  <si>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</si>
  <si>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</si>
  <si>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</si>
  <si>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</si>
  <si>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</si>
  <si>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</si>
  <si>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</si>
  <si>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</si>
  <si>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</si>
  <si>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</si>
  <si>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</si>
  <si>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</si>
  <si>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</si>
  <si>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</si>
  <si>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</si>
  <si>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</si>
  <si>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</si>
  <si>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</si>
  <si>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</si>
  <si>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</si>
  <si>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</si>
  <si>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</si>
  <si>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</si>
  <si>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</si>
  <si>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</si>
  <si>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</si>
  <si>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</si>
  <si>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</si>
  <si>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</si>
  <si>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</si>
  <si>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</si>
  <si>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</si>
  <si>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</si>
  <si>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</si>
  <si>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</si>
  <si>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</si>
  <si>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</si>
  <si>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</si>
  <si>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</si>
  <si>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</si>
  <si>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</si>
  <si>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</si>
  <si>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</si>
  <si>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</si>
  <si>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</si>
  <si>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</si>
  <si>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</si>
  <si>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</si>
  <si>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</si>
  <si>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</si>
  <si>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</si>
  <si>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</si>
  <si>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</si>
  <si>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</si>
  <si>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</si>
  <si>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</si>
  <si>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</si>
  <si>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</si>
  <si>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</si>
  <si>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</si>
  <si>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</si>
  <si>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</si>
  <si>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</si>
  <si>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</si>
  <si>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</si>
  <si>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</si>
  <si>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</si>
  <si>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</si>
  <si>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</si>
  <si>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</si>
  <si>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</si>
  <si>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</si>
  <si>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</si>
  <si>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</si>
  <si>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</si>
  <si>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</si>
  <si>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</si>
  <si>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</si>
  <si>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</si>
  <si>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</si>
  <si>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</si>
  <si>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</si>
  <si>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</si>
  <si>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</si>
  <si>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</si>
  <si>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</si>
  <si>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</si>
  <si>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</si>
  <si>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</si>
  <si>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</si>
  <si>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</si>
  <si>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</si>
  <si>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</si>
  <si>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</si>
  <si>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</si>
  <si>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</si>
  <si>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</si>
  <si>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</si>
  <si>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</si>
  <si>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</si>
  <si>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</si>
  <si>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</si>
  <si>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</si>
  <si>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</si>
  <si>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</si>
  <si>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</si>
  <si>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</si>
  <si>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</si>
  <si>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</si>
  <si>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</si>
  <si>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</si>
  <si>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</si>
  <si>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</si>
  <si>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</si>
  <si>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</si>
  <si>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</si>
  <si>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</si>
  <si>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</si>
  <si>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</si>
  <si>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</si>
  <si>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</si>
  <si>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</si>
  <si>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</si>
  <si>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</si>
  <si>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</si>
  <si>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</si>
  <si>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</si>
  <si>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</si>
  <si>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</si>
  <si>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</si>
  <si>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</si>
  <si>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</si>
  <si>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</si>
  <si>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</si>
  <si>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</si>
  <si>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</si>
  <si>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</si>
  <si>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</si>
  <si>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</si>
  <si>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</si>
  <si>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</si>
  <si>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</si>
  <si>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</si>
  <si>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</si>
  <si>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</si>
  <si>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</si>
  <si>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</si>
  <si>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</si>
  <si>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</si>
  <si>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</si>
  <si>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</si>
  <si>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</si>
  <si>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</si>
  <si>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</si>
  <si>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</si>
  <si>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</si>
  <si>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</si>
  <si>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</si>
  <si>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</si>
  <si>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</si>
  <si>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</si>
  <si>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</si>
  <si>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</si>
  <si>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</si>
  <si>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</si>
  <si>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</si>
  <si>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</si>
  <si>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</si>
  <si>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</si>
  <si>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</si>
  <si>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</si>
  <si>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</si>
  <si>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</si>
  <si>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</si>
  <si>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</si>
  <si>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</si>
  <si>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</si>
  <si>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</si>
  <si>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</si>
  <si>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</si>
  <si>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</si>
  <si>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</si>
  <si>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</si>
  <si>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</si>
  <si>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</si>
  <si>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</si>
  <si>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</si>
  <si>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</si>
  <si>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</si>
  <si>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</si>
  <si>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</si>
  <si>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</si>
  <si>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</si>
  <si>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</si>
  <si>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</si>
  <si>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</si>
  <si>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</si>
  <si>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</si>
  <si>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</si>
  <si>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</si>
  <si>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</si>
  <si>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</si>
  <si>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</si>
  <si>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</si>
  <si>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</si>
  <si>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</si>
  <si>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</si>
  <si>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</si>
  <si>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</si>
  <si>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</si>
  <si>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</si>
  <si>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</si>
  <si>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</si>
  <si>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</si>
  <si>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</si>
  <si>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</si>
  <si>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</si>
  <si>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</si>
  <si>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</si>
  <si>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</si>
  <si>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</si>
  <si>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</si>
  <si>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</si>
  <si>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</si>
  <si>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</si>
  <si>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</si>
  <si>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</si>
  <si>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</si>
  <si>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</si>
  <si>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</si>
  <si>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</si>
  <si>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</si>
  <si>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</si>
  <si>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</si>
  <si>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</si>
  <si>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</si>
  <si>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</si>
  <si>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</si>
  <si>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</si>
  <si>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</si>
  <si>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</si>
  <si>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</si>
  <si>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</si>
  <si>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</si>
  <si>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</si>
  <si>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</si>
  <si>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</si>
  <si>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</si>
  <si>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</si>
  <si>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</si>
  <si>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</si>
  <si>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</si>
  <si>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</si>
  <si>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</si>
  <si>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</si>
  <si>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</si>
  <si>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</si>
  <si>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</si>
  <si>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</si>
  <si>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</si>
  <si>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</si>
  <si>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</si>
  <si>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</si>
  <si>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</si>
  <si>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</si>
  <si>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</si>
  <si>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</si>
  <si>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</si>
  <si>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</si>
  <si>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</si>
  <si>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</si>
  <si>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</si>
  <si>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</si>
  <si>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</si>
  <si>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</si>
  <si>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</si>
  <si>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</si>
  <si>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</si>
  <si>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</si>
  <si>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</si>
  <si>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</si>
  <si>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</si>
  <si>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</si>
  <si>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</si>
  <si>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</si>
  <si>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</si>
  <si>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</si>
  <si>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</si>
  <si>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</si>
  <si>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</si>
  <si>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</si>
  <si>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</si>
  <si>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</si>
  <si>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</si>
  <si>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</si>
  <si>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</si>
  <si>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</si>
  <si>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</si>
  <si>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</si>
  <si>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</si>
  <si>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</si>
  <si>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</si>
  <si>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</si>
  <si>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</si>
  <si>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</si>
  <si>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</si>
  <si>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</si>
  <si>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</si>
  <si>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</si>
  <si>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</si>
  <si>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</si>
  <si>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</si>
  <si>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</si>
  <si>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</si>
  <si>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</si>
  <si>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</si>
  <si>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</si>
  <si>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</si>
  <si>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</si>
  <si>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</si>
  <si>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</si>
  <si>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</si>
  <si>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</si>
  <si>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</si>
  <si>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</si>
  <si>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</si>
  <si>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</si>
  <si>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</si>
  <si>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</si>
  <si>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</si>
  <si>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</si>
  <si>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</si>
  <si>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</si>
  <si>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</si>
  <si>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</si>
  <si>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</si>
  <si>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</si>
  <si>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</si>
  <si>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</si>
  <si>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</si>
  <si>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</si>
  <si>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</si>
  <si>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</si>
  <si>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</si>
  <si>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</si>
  <si>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</si>
  <si>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</si>
  <si>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</si>
  <si>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</si>
  <si>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</si>
  <si>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</si>
  <si>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</si>
  <si>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</si>
  <si>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</si>
  <si>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</si>
  <si>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</si>
  <si>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</si>
  <si>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</si>
  <si>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</si>
  <si>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</si>
  <si>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</si>
  <si>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</si>
  <si>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</si>
  <si>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</si>
  <si>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</si>
  <si>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</si>
  <si>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</si>
  <si>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</si>
  <si>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</si>
  <si>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</si>
  <si>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</si>
  <si>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</si>
  <si>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</si>
  <si>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</si>
  <si>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</si>
  <si>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</si>
  <si>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</si>
  <si>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</si>
  <si>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</si>
  <si>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</si>
  <si>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</si>
  <si>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</si>
  <si>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</si>
  <si>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</si>
  <si>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</si>
  <si>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</si>
  <si>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</si>
  <si>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</si>
  <si>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</si>
  <si>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</si>
  <si>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</si>
  <si>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</si>
  <si>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</si>
  <si>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</si>
  <si>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</si>
  <si>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</si>
  <si>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</si>
  <si>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</si>
  <si>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</si>
  <si>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</si>
  <si>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</si>
  <si>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</si>
  <si>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</si>
  <si>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</si>
  <si>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</si>
  <si>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</si>
  <si>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</si>
  <si>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</si>
  <si>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</si>
  <si>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</si>
  <si>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</si>
  <si>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</si>
  <si>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</si>
  <si>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</si>
  <si>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</si>
  <si>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</si>
  <si>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</si>
  <si>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</si>
  <si>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</si>
  <si>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</si>
  <si>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</si>
  <si>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</si>
  <si>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</si>
  <si>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</si>
  <si>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</si>
  <si>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</si>
  <si>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</si>
  <si>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</si>
  <si>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</si>
  <si>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</si>
  <si>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</si>
  <si>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</si>
  <si>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</si>
  <si>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</si>
  <si>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</si>
  <si>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</si>
  <si>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</si>
  <si>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</si>
  <si>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</si>
  <si>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</si>
  <si>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</si>
  <si>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</si>
  <si>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</si>
  <si>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</si>
  <si>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</si>
  <si>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</si>
  <si>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</si>
  <si>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</si>
  <si>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</si>
  <si>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</si>
  <si>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</si>
  <si>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</si>
  <si>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</si>
  <si>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</si>
  <si>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</si>
  <si>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</si>
  <si>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</si>
  <si>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</si>
  <si>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</si>
  <si>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</si>
  <si>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</si>
  <si>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</si>
  <si>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</si>
  <si>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</si>
  <si>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</si>
  <si>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</si>
  <si>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</si>
  <si>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</si>
  <si>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</si>
  <si>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</si>
  <si>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</si>
  <si>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</si>
  <si>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</si>
  <si>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</si>
  <si>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</si>
  <si>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</si>
  <si>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</si>
  <si>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</si>
  <si>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</si>
  <si>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</si>
  <si>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</si>
  <si>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</si>
  <si>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</si>
  <si>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</si>
  <si>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</si>
  <si>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</si>
  <si>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</si>
  <si>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</si>
  <si>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</si>
  <si>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</si>
  <si>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</si>
  <si>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</si>
  <si>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</si>
  <si>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</si>
  <si>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</si>
  <si>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</si>
  <si>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</si>
  <si>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</si>
  <si>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</si>
  <si>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</si>
  <si>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</si>
  <si>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</si>
  <si>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</si>
  <si>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</si>
  <si>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</si>
  <si>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</si>
  <si>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</si>
  <si>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</si>
  <si>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</si>
  <si>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</si>
  <si>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</si>
  <si>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</si>
  <si>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</si>
  <si>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</si>
  <si>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</si>
  <si>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</si>
  <si>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</si>
  <si>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</si>
  <si>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</si>
  <si>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</si>
  <si>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</si>
  <si>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</si>
  <si>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</si>
  <si>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</si>
  <si>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</si>
  <si>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</si>
  <si>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</si>
  <si>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</si>
  <si>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</si>
  <si>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</si>
  <si>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</si>
  <si>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</si>
  <si>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</si>
  <si>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</si>
  <si>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</si>
  <si>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</si>
  <si>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</si>
  <si>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</si>
  <si>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</si>
  <si>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</si>
  <si>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</si>
  <si>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</si>
  <si>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</si>
  <si>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</si>
  <si>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</si>
  <si>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</si>
  <si>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</si>
  <si>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</si>
  <si>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</si>
  <si>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</si>
  <si>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</si>
  <si>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</si>
  <si>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</si>
  <si>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</si>
  <si>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</si>
  <si>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</si>
  <si>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</si>
  <si>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</si>
  <si>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</si>
  <si>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</si>
  <si>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</si>
  <si>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</si>
  <si>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</si>
  <si>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</si>
  <si>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</si>
  <si>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</si>
  <si>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</si>
  <si>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</si>
  <si>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</si>
  <si>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</si>
  <si>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</si>
  <si>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</si>
  <si>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</si>
  <si>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</si>
  <si>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</si>
  <si>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</si>
  <si>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</si>
  <si>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</si>
  <si>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</si>
  <si>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</si>
  <si>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</si>
  <si>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</si>
  <si>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</si>
  <si>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</si>
  <si>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</si>
  <si>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</si>
  <si>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</si>
  <si>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</si>
  <si>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</si>
  <si>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</si>
  <si>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</si>
  <si>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</si>
  <si>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</si>
  <si>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</si>
  <si>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</si>
  <si>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</si>
  <si>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</si>
  <si>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</si>
  <si>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</si>
  <si>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</si>
  <si>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</si>
  <si>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</si>
  <si>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</si>
  <si>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</si>
  <si>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</si>
  <si>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</si>
  <si>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</si>
  <si>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</si>
  <si>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</si>
  <si>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</si>
  <si>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</si>
  <si>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</si>
  <si>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</si>
  <si>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</si>
  <si>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</si>
  <si>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</si>
  <si>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</si>
  <si>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</si>
  <si>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</si>
  <si>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</si>
  <si>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</si>
  <si>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</si>
  <si>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</si>
  <si>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</si>
  <si>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</si>
  <si>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</si>
  <si>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</si>
  <si>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</si>
  <si>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</si>
  <si>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</si>
  <si>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</si>
  <si>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</si>
  <si>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</si>
  <si>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</si>
  <si>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</si>
  <si>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</si>
  <si>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</si>
  <si>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</si>
  <si>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</si>
  <si>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</si>
  <si>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</si>
  <si>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</si>
  <si>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</si>
  <si>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</si>
  <si>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</si>
  <si>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</si>
  <si>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</si>
  <si>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</si>
  <si>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</si>
  <si>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</si>
  <si>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</si>
  <si>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</si>
  <si>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</si>
  <si>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</si>
  <si>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</si>
  <si>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</si>
  <si>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</si>
  <si>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</si>
  <si>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</si>
  <si>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</si>
  <si>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</si>
  <si>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</si>
  <si>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</si>
  <si>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</si>
  <si>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</si>
  <si>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</si>
  <si>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</si>
  <si>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</si>
  <si>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</si>
  <si>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</si>
  <si>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</si>
  <si>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</si>
  <si>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</si>
  <si>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</si>
  <si>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</si>
  <si>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</si>
  <si>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</si>
  <si>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</si>
  <si>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</si>
  <si>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</si>
  <si>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</si>
  <si>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</si>
  <si>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</si>
  <si>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</si>
  <si>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</si>
  <si>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</si>
  <si>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</si>
  <si>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</si>
  <si>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</si>
  <si>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</si>
  <si>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</si>
  <si>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</si>
  <si>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</si>
  <si>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</si>
  <si>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</si>
  <si>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</si>
  <si>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</si>
  <si>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</si>
  <si>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</si>
  <si>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</si>
  <si>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</si>
  <si>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</si>
  <si>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</si>
  <si>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</si>
  <si>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</si>
  <si>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</si>
  <si>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</si>
  <si>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</si>
  <si>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</si>
  <si>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</si>
  <si>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</si>
  <si>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</si>
  <si>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</si>
  <si>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</si>
  <si>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</si>
  <si>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</si>
  <si>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</si>
  <si>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</si>
  <si>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</si>
  <si>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</si>
  <si>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</si>
  <si>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</si>
  <si>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</si>
  <si>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</si>
  <si>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</si>
  <si>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</si>
  <si>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</si>
  <si>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</si>
  <si>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</si>
  <si>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</si>
  <si>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</si>
  <si>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</si>
  <si>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</si>
  <si>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</si>
  <si>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</si>
  <si>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</si>
  <si>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</si>
  <si>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</si>
  <si>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</si>
  <si>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</si>
  <si>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</si>
  <si>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</si>
  <si>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</si>
  <si>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</si>
  <si>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</si>
  <si>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</si>
  <si>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</si>
  <si>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</si>
  <si>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</si>
  <si>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</si>
  <si>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</si>
  <si>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</si>
  <si>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</si>
  <si>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</si>
  <si>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</si>
  <si>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</si>
  <si>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</si>
  <si>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</si>
  <si>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</si>
  <si>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</si>
  <si>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</si>
  <si>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</si>
  <si>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</si>
  <si>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</si>
  <si>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</si>
  <si>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</si>
  <si>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</si>
  <si>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</si>
  <si>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</si>
  <si>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</si>
  <si>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</si>
  <si>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</si>
  <si>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</si>
  <si>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</si>
  <si>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</si>
  <si>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</si>
  <si>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</si>
  <si>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</si>
  <si>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</si>
  <si>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</si>
  <si>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</si>
  <si>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</si>
  <si>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</si>
  <si>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</si>
  <si>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</si>
  <si>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</si>
  <si>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</si>
  <si>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</si>
  <si>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</si>
  <si>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</si>
  <si>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</si>
  <si>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</si>
  <si>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</si>
  <si>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</si>
  <si>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</si>
  <si>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</si>
  <si>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</si>
  <si>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</si>
  <si>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</si>
  <si>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</si>
  <si>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</si>
  <si>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</si>
  <si>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</si>
  <si>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</si>
  <si>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</si>
  <si>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</si>
  <si>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</si>
  <si>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</si>
  <si>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</si>
  <si>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</si>
  <si>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</si>
  <si>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</si>
  <si>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</si>
  <si>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</si>
  <si>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</si>
  <si>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</si>
  <si>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</si>
  <si>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</si>
  <si>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</si>
  <si>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</si>
  <si>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</si>
  <si>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</si>
  <si>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</si>
  <si>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</si>
  <si>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</si>
  <si>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</si>
  <si>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</si>
  <si>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</si>
  <si>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</si>
  <si>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</si>
  <si>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</si>
  <si>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</si>
  <si>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</si>
  <si>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</si>
  <si>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</si>
  <si>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</si>
  <si>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</si>
  <si>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</si>
  <si>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</si>
  <si>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</si>
  <si>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</si>
  <si>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</si>
  <si>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</si>
  <si>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</si>
  <si>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</si>
  <si>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</si>
  <si>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</si>
  <si>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</si>
  <si>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</si>
  <si>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</si>
  <si>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</si>
  <si>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</si>
  <si>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</si>
  <si>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</si>
  <si>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</si>
  <si>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</si>
  <si>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</si>
  <si>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</si>
  <si>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</si>
  <si>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</si>
  <si>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</si>
  <si>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</si>
  <si>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</si>
  <si>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</si>
  <si>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</si>
  <si>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</si>
  <si>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</si>
  <si>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</si>
  <si>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</si>
  <si>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</si>
  <si>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</si>
  <si>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</si>
  <si>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</si>
  <si>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</si>
  <si>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</si>
  <si>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</si>
  <si>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</si>
  <si>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</si>
  <si>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</si>
  <si>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</si>
  <si>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</si>
  <si>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</si>
  <si>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</si>
  <si>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</si>
  <si>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</si>
  <si>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</si>
  <si>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</si>
  <si>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</si>
  <si>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</si>
  <si>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</si>
  <si>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</si>
  <si>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</si>
  <si>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</si>
  <si>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</si>
  <si>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</si>
  <si>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</si>
  <si>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</si>
  <si>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</si>
  <si>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</si>
  <si>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</si>
  <si>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</si>
  <si>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</si>
  <si>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</si>
  <si>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</si>
  <si>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</si>
  <si>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</si>
  <si>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</si>
  <si>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</si>
  <si>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</si>
  <si>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</si>
  <si>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</si>
  <si>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</si>
  <si>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</si>
  <si>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</si>
  <si>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</si>
  <si>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</si>
  <si>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</si>
  <si>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</si>
  <si>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</si>
  <si>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</si>
  <si>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</si>
  <si>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</si>
  <si>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</si>
  <si>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</si>
  <si>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</si>
  <si>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</si>
  <si>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</si>
  <si>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</si>
  <si>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</si>
  <si>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</si>
  <si>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</si>
  <si>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</si>
  <si>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</si>
  <si>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</si>
  <si>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</si>
  <si>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</si>
  <si>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</si>
  <si>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</si>
  <si>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</si>
  <si>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</si>
  <si>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</si>
  <si>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</si>
  <si>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</si>
  <si>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</si>
  <si>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</si>
  <si>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</si>
  <si>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</si>
  <si>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</si>
  <si>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</si>
  <si>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</si>
  <si>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</si>
  <si>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</si>
  <si>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</si>
  <si>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</si>
  <si>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</si>
  <si>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</si>
  <si>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</si>
  <si>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</si>
  <si>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</si>
  <si>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</si>
  <si>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</si>
  <si>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</si>
  <si>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</si>
  <si>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</si>
  <si>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</si>
  <si>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</si>
  <si>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</si>
  <si>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</si>
  <si>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</si>
  <si>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</si>
  <si>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</si>
  <si>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</si>
  <si>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</si>
  <si>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</si>
  <si>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</si>
  <si>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</si>
  <si>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</si>
  <si>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</si>
  <si>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</si>
  <si>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</si>
  <si>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</si>
  <si>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</si>
  <si>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</si>
  <si>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</si>
  <si>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</si>
  <si>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</si>
  <si>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</si>
  <si>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</si>
  <si>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</si>
  <si>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</si>
  <si>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</si>
  <si>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</si>
  <si>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</si>
  <si>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</si>
  <si>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</si>
  <si>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</si>
  <si>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</si>
  <si>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</si>
  <si>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</si>
  <si>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</si>
  <si>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</si>
  <si>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</si>
  <si>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</si>
  <si>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</si>
  <si>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</si>
  <si>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</si>
  <si>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</si>
  <si>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</si>
  <si>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</si>
  <si>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</si>
  <si>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</si>
  <si>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</si>
  <si>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</si>
  <si>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</si>
  <si>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</si>
  <si>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</si>
  <si>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</si>
  <si>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</si>
  <si>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</si>
  <si>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</si>
  <si>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</si>
  <si>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</si>
  <si>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</si>
  <si>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</si>
  <si>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</si>
  <si>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</si>
  <si>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</si>
  <si>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</si>
  <si>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</si>
  <si>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</si>
  <si>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</si>
  <si>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</si>
  <si>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</si>
  <si>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</si>
  <si>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</si>
  <si>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</si>
  <si>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</si>
  <si>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</si>
  <si>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</si>
  <si>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</si>
  <si>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</si>
  <si>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</si>
  <si>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</si>
  <si>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</si>
  <si>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</si>
  <si>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</si>
  <si>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</si>
  <si>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</si>
  <si>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</si>
  <si>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</si>
  <si>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</si>
  <si>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</si>
  <si>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</si>
  <si>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</si>
  <si>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</si>
  <si>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</si>
  <si>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</si>
  <si>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</si>
  <si>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</si>
  <si>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</si>
  <si>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</si>
  <si>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</si>
  <si>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</si>
  <si>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</si>
  <si>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</si>
  <si>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</si>
  <si>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</si>
  <si>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</si>
  <si>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</si>
  <si>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</si>
  <si>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</si>
  <si>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</si>
  <si>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</si>
  <si>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</si>
  <si>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</si>
  <si>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</si>
  <si>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</si>
  <si>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</si>
  <si>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</si>
  <si>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</si>
  <si>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</si>
  <si>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</si>
  <si>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</si>
  <si>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</si>
  <si>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</si>
  <si>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</si>
  <si>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</si>
  <si>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</si>
  <si>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</si>
  <si>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</si>
  <si>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</si>
  <si>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</si>
  <si>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</si>
  <si>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</si>
  <si>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</si>
  <si>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</si>
  <si>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</si>
  <si>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</si>
  <si>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</si>
  <si>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</si>
  <si>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</si>
  <si>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</si>
  <si>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</si>
  <si>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</si>
  <si>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</si>
  <si>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</si>
  <si>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</si>
  <si>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</si>
  <si>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</si>
  <si>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</si>
  <si>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</si>
  <si>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</si>
  <si>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</si>
  <si>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</si>
  <si>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</si>
  <si>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</si>
  <si>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</si>
  <si>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</si>
  <si>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</si>
  <si>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</si>
  <si>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</si>
  <si>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</si>
  <si>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</si>
  <si>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</si>
  <si>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</si>
  <si>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</si>
  <si>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</si>
  <si>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</si>
  <si>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</si>
  <si>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</si>
  <si>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</si>
  <si>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</si>
  <si>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</si>
  <si>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</si>
  <si>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</si>
  <si>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</si>
  <si>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</si>
  <si>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</si>
  <si>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</si>
  <si>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</si>
  <si>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</si>
  <si>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</si>
  <si>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</si>
  <si>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</si>
  <si>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</si>
  <si>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</si>
  <si>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</si>
  <si>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</si>
  <si>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</si>
  <si>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</si>
  <si>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</si>
  <si>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</si>
  <si>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</si>
  <si>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</si>
  <si>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</si>
  <si>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</si>
  <si>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</si>
  <si>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</si>
  <si>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</si>
  <si>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</si>
  <si>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</si>
  <si>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</si>
  <si>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</si>
  <si>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</si>
  <si>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</si>
  <si>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</si>
  <si>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</si>
  <si>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</si>
  <si>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</si>
  <si>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</si>
  <si>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</si>
  <si>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</si>
  <si>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</si>
  <si>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</si>
  <si>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</si>
  <si>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</si>
  <si>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</si>
  <si>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</si>
  <si>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</si>
  <si>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</si>
  <si>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</si>
  <si>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</si>
  <si>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</si>
  <si>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</si>
  <si>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</si>
  <si>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</si>
  <si>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</si>
  <si>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</si>
  <si>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</si>
  <si>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</si>
  <si>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</si>
  <si>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</si>
  <si>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</si>
  <si>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</si>
  <si>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</si>
  <si>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</si>
  <si>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</si>
  <si>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</si>
  <si>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</si>
  <si>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</si>
  <si>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</si>
  <si>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</si>
  <si>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</si>
  <si>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</si>
  <si>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</si>
  <si>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</si>
  <si>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</si>
  <si>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</si>
  <si>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</si>
  <si>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</si>
  <si>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</si>
  <si>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</si>
  <si>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</si>
  <si>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</si>
  <si>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</si>
  <si>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</si>
  <si>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</si>
  <si>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</si>
  <si>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</si>
  <si>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</si>
  <si>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</si>
  <si>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</si>
  <si>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</si>
  <si>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</si>
  <si>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</si>
  <si>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</si>
  <si>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</si>
  <si>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</si>
  <si>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</si>
  <si>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</si>
  <si>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</si>
  <si>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</si>
  <si>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</si>
  <si>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</si>
  <si>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</si>
  <si>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</si>
  <si>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</si>
  <si>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</si>
  <si>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</si>
  <si>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</si>
  <si>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</si>
  <si>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</si>
  <si>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</si>
  <si>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</si>
  <si>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</si>
  <si>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</si>
  <si>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</si>
  <si>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</si>
  <si>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</si>
  <si>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</si>
  <si>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</si>
  <si>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</si>
  <si>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</si>
  <si>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</si>
  <si>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</si>
  <si>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</si>
  <si>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</si>
  <si>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</si>
  <si>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</si>
  <si>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</si>
  <si>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</si>
  <si>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</si>
  <si>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</si>
  <si>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</si>
  <si>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</si>
  <si>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</si>
  <si>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</si>
  <si>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</si>
  <si>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</si>
  <si>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</si>
  <si>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</si>
  <si>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</si>
  <si>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</si>
  <si>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</si>
  <si>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</si>
  <si>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</si>
  <si>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</si>
  <si>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</si>
  <si>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</si>
  <si>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</si>
  <si>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</si>
  <si>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</si>
  <si>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</si>
  <si>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</si>
  <si>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</si>
  <si>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</si>
  <si>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</si>
  <si>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</si>
  <si>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</si>
  <si>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</si>
  <si>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</si>
  <si>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</si>
  <si>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</si>
  <si>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</si>
  <si>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</si>
  <si>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</si>
  <si>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</si>
  <si>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</si>
  <si>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</si>
  <si>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</si>
  <si>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</si>
  <si>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</si>
  <si>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</si>
  <si>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</si>
  <si>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</si>
  <si>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</si>
  <si>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</si>
  <si>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</si>
  <si>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</si>
  <si>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</si>
  <si>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</si>
  <si>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</si>
  <si>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</si>
  <si>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</si>
  <si>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</si>
  <si>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</si>
  <si>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</si>
  <si>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</si>
  <si>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</si>
  <si>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</si>
  <si>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</si>
  <si>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</si>
  <si>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</si>
  <si>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</si>
  <si>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</si>
  <si>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</si>
  <si>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</si>
  <si>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</si>
  <si>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</si>
  <si>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</si>
  <si>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</si>
  <si>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</si>
  <si>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</si>
  <si>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</si>
  <si>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</si>
  <si>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</si>
  <si>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</si>
  <si>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</si>
  <si>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</si>
  <si>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</si>
  <si>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</si>
  <si>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</si>
  <si>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</si>
  <si>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</si>
  <si>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</si>
  <si>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</si>
  <si>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</si>
  <si>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</si>
  <si>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</si>
  <si>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</si>
  <si>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</si>
  <si>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</si>
  <si>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</si>
  <si>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</si>
  <si>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</si>
  <si>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</si>
  <si>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</si>
  <si>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</si>
  <si>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</si>
  <si>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</si>
  <si>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</si>
  <si>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</si>
  <si>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</si>
  <si>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</si>
  <si>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</si>
  <si>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</si>
  <si>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</si>
  <si>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</si>
  <si>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</si>
  <si>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</si>
  <si>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</si>
  <si>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</si>
  <si>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</si>
  <si>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</si>
  <si>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</si>
  <si>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</si>
  <si>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</si>
  <si>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</si>
  <si>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</si>
  <si>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</si>
  <si>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</si>
  <si>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</si>
  <si>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</si>
  <si>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</si>
  <si>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</si>
  <si>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</si>
  <si>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</si>
  <si>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</si>
  <si>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</si>
  <si>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</si>
  <si>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</si>
  <si>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</si>
  <si>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</si>
  <si>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</si>
  <si>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</si>
  <si>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</si>
  <si>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</si>
  <si>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</si>
  <si>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</si>
  <si>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</si>
  <si>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</si>
  <si>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</si>
  <si>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</si>
  <si>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</si>
  <si>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</si>
  <si>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</si>
  <si>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</si>
  <si>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</si>
  <si>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</si>
  <si>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</si>
  <si>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</si>
  <si>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</si>
  <si>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</si>
  <si>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</si>
  <si>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</si>
  <si>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</si>
  <si>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</si>
  <si>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</si>
  <si>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</si>
  <si>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</si>
  <si>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</si>
  <si>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</si>
  <si>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</si>
  <si>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</si>
  <si>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</si>
  <si>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</si>
  <si>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</si>
  <si>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</si>
  <si>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</si>
  <si>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</si>
  <si>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</si>
  <si>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</si>
  <si>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</si>
  <si>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</si>
  <si>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</si>
  <si>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</si>
  <si>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</si>
  <si>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</si>
  <si>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</si>
  <si>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</si>
  <si>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</si>
  <si>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</si>
  <si>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</si>
  <si>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</si>
  <si>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</si>
  <si>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</si>
  <si>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</si>
  <si>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</si>
  <si>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</si>
  <si>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</si>
  <si>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</si>
  <si>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</si>
  <si>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</si>
  <si>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</si>
  <si>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</si>
  <si>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</si>
  <si>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</si>
  <si>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</si>
  <si>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</si>
  <si>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</si>
  <si>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</si>
  <si>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</si>
  <si>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</si>
  <si>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</si>
  <si>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</si>
  <si>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</si>
  <si>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</si>
  <si>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</si>
  <si>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</si>
  <si>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</si>
  <si>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</si>
  <si>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</si>
  <si>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</si>
  <si>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</si>
  <si>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</si>
  <si>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</si>
  <si>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</si>
  <si>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</si>
  <si>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</si>
  <si>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</si>
  <si>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</si>
  <si>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</si>
  <si>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</si>
  <si>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</si>
  <si>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</si>
  <si>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</si>
  <si>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</si>
  <si>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</si>
  <si>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</si>
  <si>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</si>
  <si>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</si>
  <si>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</si>
  <si>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</si>
  <si>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</si>
  <si>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</si>
  <si>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</si>
  <si>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</si>
  <si>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</si>
  <si>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</si>
  <si>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</si>
  <si>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</si>
  <si>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</si>
  <si>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</si>
  <si>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</si>
  <si>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</si>
  <si>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</si>
  <si>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</si>
  <si>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</si>
  <si>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</si>
  <si>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</si>
  <si>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</si>
  <si>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</si>
  <si>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</si>
  <si>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</si>
  <si>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</si>
  <si>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</si>
  <si>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</si>
  <si>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</si>
  <si>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</si>
  <si>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</si>
  <si>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</si>
  <si>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</si>
  <si>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</si>
  <si>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</si>
  <si>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</si>
  <si>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</si>
  <si>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</si>
  <si>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</si>
  <si>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</si>
  <si>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</si>
  <si>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</si>
  <si>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</si>
  <si>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</si>
  <si>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</si>
  <si>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</si>
  <si>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</si>
  <si>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</si>
  <si>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</si>
  <si>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</si>
  <si>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</si>
  <si>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</si>
  <si>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</si>
  <si>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</si>
  <si>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</si>
  <si>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</si>
  <si>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</si>
  <si>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</si>
  <si>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</si>
  <si>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</si>
  <si>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</si>
  <si>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</si>
  <si>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</si>
  <si>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</si>
  <si>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</si>
  <si>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</si>
  <si>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</si>
  <si>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</si>
  <si>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</si>
  <si>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</si>
  <si>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</si>
  <si>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</si>
  <si>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</si>
  <si>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</si>
  <si>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</si>
  <si>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</si>
  <si>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</si>
  <si>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</si>
  <si>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</si>
  <si>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</si>
  <si>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</si>
  <si>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</si>
  <si>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</si>
  <si>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</si>
  <si>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</si>
  <si>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</si>
  <si>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</si>
  <si>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</si>
  <si>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</si>
  <si>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</si>
  <si>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</si>
  <si>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</si>
  <si>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</si>
  <si>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</si>
  <si>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</si>
  <si>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</si>
  <si>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</si>
  <si>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</si>
  <si>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</si>
  <si>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</si>
  <si>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</si>
  <si>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</si>
  <si>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</si>
  <si>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</si>
  <si>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</si>
  <si>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</si>
  <si>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</si>
  <si>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</si>
  <si>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</si>
  <si>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</si>
  <si>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</si>
  <si>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</si>
  <si>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</si>
  <si>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</si>
  <si>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</si>
  <si>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</si>
  <si>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</si>
  <si>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</si>
  <si>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</si>
  <si>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</si>
  <si>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</si>
  <si>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</si>
  <si>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</si>
  <si>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</si>
  <si>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</si>
  <si>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</si>
  <si>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</si>
  <si>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</si>
  <si>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</si>
  <si>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</si>
  <si>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</si>
  <si>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</si>
  <si>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</si>
  <si>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</si>
  <si>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</si>
  <si>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</si>
  <si>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</si>
  <si>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</si>
  <si>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</si>
  <si>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</si>
  <si>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</si>
  <si>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</si>
  <si>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</si>
  <si>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</si>
  <si>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</si>
  <si>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</si>
  <si>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</si>
  <si>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</si>
  <si>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</si>
  <si>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</si>
  <si>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</si>
  <si>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</si>
  <si>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</si>
  <si>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</si>
  <si>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</si>
  <si>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</si>
  <si>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</si>
  <si>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</si>
  <si>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</si>
  <si>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</si>
  <si>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</si>
  <si>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</si>
  <si>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</si>
  <si>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</si>
  <si>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</si>
  <si>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</si>
  <si>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</si>
  <si>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</si>
  <si>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</si>
  <si>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</si>
  <si>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</si>
  <si>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</si>
  <si>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</si>
  <si>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</si>
  <si>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</si>
  <si>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</si>
  <si>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</si>
  <si>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</si>
  <si>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</si>
  <si>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</si>
  <si>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</si>
  <si>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</si>
  <si>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</si>
  <si>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</si>
  <si>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</si>
  <si>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</si>
  <si>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</si>
  <si>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</si>
  <si>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</si>
  <si>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</si>
  <si>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</si>
  <si>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</si>
  <si>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</si>
  <si>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</si>
  <si>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</si>
  <si>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</si>
  <si>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</si>
  <si>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</si>
  <si>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</si>
  <si>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</si>
  <si>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</si>
  <si>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</si>
  <si>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</si>
  <si>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</si>
  <si>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</si>
  <si>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</si>
  <si>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</si>
  <si>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</si>
  <si>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</si>
  <si>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</si>
  <si>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</si>
  <si>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</si>
  <si>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</si>
  <si>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</si>
  <si>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</si>
  <si>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</si>
  <si>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</si>
  <si>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</si>
  <si>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</si>
  <si>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</si>
  <si>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</si>
  <si>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</si>
  <si>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</si>
  <si>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</si>
  <si>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</si>
  <si>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</si>
  <si>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</si>
  <si>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</si>
  <si>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</si>
  <si>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</si>
  <si>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</si>
  <si>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</si>
  <si>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</si>
  <si>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</si>
  <si>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</si>
  <si>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</si>
  <si>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</si>
  <si>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</si>
  <si>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</si>
  <si>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</si>
  <si>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</si>
  <si>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</si>
  <si>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</si>
  <si>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</si>
  <si>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</si>
  <si>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</si>
  <si>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</si>
  <si>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</si>
  <si>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</si>
  <si>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</si>
  <si>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</si>
  <si>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</si>
  <si>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</si>
  <si>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</si>
  <si>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</si>
  <si>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</si>
  <si>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</si>
  <si>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</si>
  <si>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</si>
  <si>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</si>
  <si>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</si>
  <si>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</si>
  <si>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</si>
  <si>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</si>
  <si>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</si>
  <si>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</si>
  <si>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</si>
  <si>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</si>
  <si>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</si>
  <si>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</si>
  <si>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</si>
  <si>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</si>
  <si>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</si>
  <si>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</si>
  <si>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</si>
  <si>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</si>
  <si>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</si>
  <si>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</si>
  <si>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</si>
  <si>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</si>
  <si>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</si>
  <si>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</si>
  <si>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</si>
  <si>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</si>
  <si>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</si>
  <si>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</si>
  <si>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</si>
  <si>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</si>
  <si>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</si>
  <si>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</si>
  <si>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</si>
  <si>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</si>
  <si>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</si>
  <si>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</si>
  <si>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</si>
  <si>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</si>
  <si>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</si>
  <si>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</si>
  <si>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</si>
  <si>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</si>
  <si>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</si>
  <si>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</si>
  <si>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</si>
  <si>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</si>
  <si>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</si>
  <si>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</si>
  <si>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</si>
  <si>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</si>
  <si>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</si>
  <si>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</si>
  <si>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</si>
  <si>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</si>
  <si>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</si>
  <si>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</si>
  <si>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</si>
  <si>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</si>
  <si>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</si>
  <si>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</si>
  <si>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</si>
  <si>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</si>
  <si>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</si>
  <si>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</si>
  <si>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</si>
  <si>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</si>
  <si>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</si>
  <si>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</si>
  <si>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</si>
  <si>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</si>
  <si>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</si>
  <si>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</si>
  <si>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</si>
  <si>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</si>
  <si>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</si>
  <si>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</si>
  <si>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</si>
  <si>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</si>
  <si>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</si>
  <si>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</si>
  <si>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</si>
  <si>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</si>
  <si>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</si>
  <si>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</si>
  <si>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</si>
  <si>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</si>
  <si>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</si>
  <si>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</si>
  <si>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</si>
  <si>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</si>
  <si>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</si>
  <si>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</si>
  <si>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</si>
  <si>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</si>
  <si>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</si>
  <si>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</si>
  <si>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</si>
  <si>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</si>
  <si>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</si>
  <si>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</si>
  <si>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</si>
  <si>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</si>
  <si>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</si>
  <si>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</si>
  <si>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</si>
  <si>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</si>
  <si>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</si>
  <si>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</si>
  <si>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</si>
  <si>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</si>
  <si>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</si>
  <si>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</si>
  <si>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</si>
  <si>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</si>
  <si>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</si>
  <si>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</si>
  <si>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</si>
  <si>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</si>
  <si>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</si>
  <si>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</si>
  <si>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</si>
  <si>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</si>
  <si>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</si>
  <si>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</si>
  <si>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</si>
  <si>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</si>
  <si>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</si>
  <si>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</si>
  <si>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</si>
  <si>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</si>
  <si>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</si>
  <si>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</si>
  <si>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</si>
  <si>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</si>
  <si>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</si>
  <si>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</si>
  <si>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</si>
  <si>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</si>
  <si>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</si>
  <si>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</si>
  <si>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</si>
  <si>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</si>
  <si>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</si>
  <si>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</si>
  <si>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</si>
  <si>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</si>
  <si>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</si>
  <si>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</si>
  <si>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</si>
  <si>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</si>
  <si>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</si>
  <si>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</si>
  <si>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</si>
  <si>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</si>
  <si>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</si>
  <si>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</si>
  <si>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</si>
  <si>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</si>
  <si>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</si>
  <si>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</si>
  <si>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</si>
  <si>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</si>
  <si>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</si>
  <si>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</si>
  <si>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</si>
  <si>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</si>
  <si>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</si>
  <si>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</si>
  <si>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</si>
  <si>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</si>
  <si>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</si>
  <si>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</si>
  <si>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</si>
  <si>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</si>
  <si>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</si>
  <si>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</si>
  <si>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</si>
  <si>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</si>
  <si>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</si>
  <si>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</si>
  <si>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</si>
  <si>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</si>
  <si>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</si>
  <si>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</si>
  <si>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</si>
  <si>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</si>
  <si>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</si>
  <si>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</si>
  <si>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</si>
  <si>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</si>
  <si>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</si>
  <si>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</si>
  <si>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</si>
  <si>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</si>
  <si>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</si>
  <si>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</si>
  <si>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</si>
  <si>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</si>
  <si>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</si>
  <si>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</si>
  <si>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</si>
  <si>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</si>
  <si>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</si>
  <si>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</si>
  <si>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</si>
  <si>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</si>
  <si>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</si>
  <si>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</si>
  <si>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</si>
  <si>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</si>
  <si>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</si>
  <si>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</si>
  <si>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</si>
  <si>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</si>
  <si>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</si>
  <si>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</si>
  <si>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</si>
  <si>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</si>
  <si>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</si>
  <si>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</si>
  <si>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</si>
  <si>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</si>
  <si>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</si>
  <si>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</si>
  <si>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</si>
  <si>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</si>
  <si>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</si>
  <si>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</si>
  <si>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</si>
  <si>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</si>
  <si>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</si>
  <si>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</si>
  <si>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</si>
  <si>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</si>
  <si>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</si>
  <si>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</si>
  <si>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</si>
  <si>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</si>
  <si>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</si>
  <si>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</si>
  <si>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</si>
  <si>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</si>
  <si>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</si>
  <si>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</si>
  <si>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</si>
  <si>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</si>
  <si>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</si>
  <si>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</si>
  <si>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</si>
  <si>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</si>
  <si>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</si>
  <si>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</si>
  <si>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</si>
  <si>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</si>
  <si>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</si>
  <si>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</si>
  <si>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</si>
  <si>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</si>
  <si>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</si>
  <si>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</si>
  <si>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</si>
  <si>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</si>
  <si>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</si>
  <si>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</si>
  <si>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</si>
  <si>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</si>
  <si>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</si>
  <si>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</si>
  <si>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</si>
  <si>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</si>
  <si>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</si>
  <si>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</si>
  <si>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</si>
  <si>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</si>
  <si>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</si>
  <si>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</si>
  <si>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</si>
  <si>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</si>
  <si>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</si>
  <si>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</si>
  <si>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</si>
  <si>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</si>
  <si>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</si>
  <si>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</si>
  <si>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</si>
  <si>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</si>
  <si>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</si>
  <si>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</si>
  <si>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</si>
  <si>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</si>
  <si>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</si>
  <si>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</si>
  <si>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</si>
  <si>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</si>
  <si>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</si>
  <si>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</si>
  <si>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</si>
  <si>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</si>
  <si>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</si>
  <si>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</si>
  <si>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</si>
  <si>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</si>
  <si>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</si>
  <si>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</si>
  <si>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</si>
  <si>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</si>
  <si>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</si>
  <si>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</si>
  <si>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</si>
  <si>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</si>
  <si>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</si>
  <si>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</si>
  <si>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</si>
  <si>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</si>
  <si>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</si>
  <si>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</si>
  <si>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</si>
  <si>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</si>
  <si>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</si>
  <si>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</si>
  <si>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</si>
  <si>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</si>
  <si>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</si>
  <si>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</si>
  <si>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</si>
  <si>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</si>
  <si>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</si>
  <si>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</si>
  <si>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</si>
  <si>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</si>
  <si>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</si>
  <si>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</si>
  <si>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</si>
  <si>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</si>
  <si>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</si>
  <si>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</si>
  <si>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</si>
  <si>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</si>
  <si>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</si>
  <si>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</si>
  <si>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</si>
  <si>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</si>
  <si>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</si>
  <si>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</si>
  <si>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</si>
  <si>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</si>
  <si>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</si>
  <si>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</si>
  <si>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</si>
  <si>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</si>
  <si>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</si>
  <si>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</si>
  <si>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</si>
  <si>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</si>
  <si>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</si>
  <si>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</si>
  <si>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</si>
  <si>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</si>
  <si>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</si>
  <si>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</si>
  <si>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</si>
  <si>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</si>
  <si>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</si>
  <si>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</si>
  <si>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</si>
  <si>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</si>
  <si>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</si>
  <si>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</si>
  <si>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</si>
  <si>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</si>
  <si>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</si>
  <si>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</si>
  <si>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</si>
  <si>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</si>
  <si>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</si>
  <si>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</si>
  <si>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</si>
  <si>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</si>
  <si>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</si>
  <si>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</si>
  <si>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</si>
  <si>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</si>
  <si>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</si>
  <si>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</si>
  <si>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</si>
  <si>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</si>
  <si>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</si>
  <si>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</si>
  <si>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</si>
  <si>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</si>
  <si>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</si>
  <si>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</si>
  <si>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</si>
  <si>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</si>
  <si>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</si>
  <si>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</si>
  <si>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</si>
  <si>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</si>
  <si>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</si>
  <si>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</si>
  <si>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</si>
  <si>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</si>
  <si>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</si>
  <si>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</si>
  <si>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</si>
  <si>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</si>
  <si>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</si>
  <si>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</si>
  <si>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</si>
  <si>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</si>
  <si>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</si>
  <si>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</si>
  <si>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</si>
  <si>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</si>
  <si>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</si>
  <si>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</si>
  <si>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</si>
  <si>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</si>
  <si>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</si>
  <si>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</si>
  <si>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</si>
  <si>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</si>
  <si>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</si>
  <si>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</si>
  <si>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</si>
  <si>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</si>
  <si>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</si>
  <si>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</si>
  <si>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</si>
  <si>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</si>
  <si>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</si>
  <si>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</si>
  <si>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</si>
  <si>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</si>
  <si>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</si>
  <si>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</si>
  <si>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</si>
  <si>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</si>
  <si>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</si>
  <si>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</si>
  <si>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</si>
  <si>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</si>
  <si>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</si>
  <si>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</si>
  <si>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</si>
  <si>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</si>
  <si>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</si>
  <si>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</si>
  <si>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</si>
  <si>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</si>
  <si>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</si>
  <si>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</si>
  <si>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</si>
  <si>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</si>
  <si>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</si>
  <si>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</si>
  <si>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</si>
  <si>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</si>
  <si>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</si>
  <si>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</si>
  <si>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</si>
  <si>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</si>
  <si>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</si>
  <si>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</si>
  <si>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</si>
  <si>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</si>
  <si>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</si>
  <si>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</si>
  <si>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</si>
  <si>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</si>
  <si>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</si>
  <si>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</si>
  <si>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</si>
  <si>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</si>
  <si>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</si>
  <si>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</si>
  <si>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</si>
  <si>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</si>
  <si>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</si>
  <si>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</si>
  <si>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</si>
  <si>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</si>
  <si>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</si>
  <si>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</si>
  <si>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</si>
  <si>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</si>
  <si>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</si>
  <si>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</si>
  <si>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</si>
  <si>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</si>
  <si>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</si>
  <si>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</si>
  <si>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</si>
  <si>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</si>
  <si>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</si>
  <si>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</si>
  <si>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</si>
  <si>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</si>
  <si>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</si>
  <si>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</si>
  <si>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</si>
  <si>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</si>
  <si>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</si>
  <si>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</si>
  <si>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</si>
  <si>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</si>
  <si>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</si>
  <si>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</si>
  <si>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</si>
  <si>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</si>
  <si>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</si>
  <si>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</si>
  <si>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</si>
  <si>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</si>
  <si>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</si>
  <si>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</si>
  <si>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</si>
  <si>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</si>
  <si>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</si>
  <si>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</si>
  <si>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</si>
  <si>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</si>
  <si>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</si>
  <si>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</si>
  <si>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</si>
  <si>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</si>
  <si>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</si>
  <si>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</si>
  <si>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</si>
  <si>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</si>
  <si>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</si>
  <si>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</si>
  <si>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</si>
  <si>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</si>
  <si>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</si>
  <si>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</si>
  <si>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</si>
  <si>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</si>
  <si>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</si>
  <si>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</si>
  <si>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</si>
  <si>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</si>
  <si>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</si>
  <si>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</si>
  <si>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</si>
  <si>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</si>
  <si>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</si>
  <si>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</si>
  <si>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</si>
  <si>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</si>
  <si>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</si>
  <si>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</si>
  <si>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</si>
  <si>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</si>
  <si>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</si>
  <si>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</si>
  <si>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</si>
  <si>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</si>
  <si>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</si>
  <si>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</si>
  <si>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</si>
  <si>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</si>
  <si>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</si>
  <si>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</si>
  <si>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</si>
  <si>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</si>
  <si>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</si>
  <si>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</si>
  <si>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</si>
  <si>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</si>
  <si>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</si>
  <si>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</si>
  <si>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</si>
  <si>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</si>
  <si>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</si>
  <si>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</si>
  <si>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</si>
  <si>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</si>
  <si>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</si>
  <si>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</si>
  <si>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</si>
  <si>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</si>
  <si>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</si>
  <si>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</si>
  <si>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</si>
  <si>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</si>
  <si>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</si>
  <si>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</si>
  <si>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</si>
  <si>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</si>
  <si>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</si>
  <si>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</si>
  <si>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</si>
  <si>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</si>
  <si>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</si>
  <si>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</si>
  <si>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</si>
  <si>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</si>
  <si>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</si>
  <si>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</si>
  <si>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</si>
  <si>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</si>
  <si>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</si>
  <si>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</si>
  <si>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</si>
  <si>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</si>
  <si>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</si>
  <si>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</si>
  <si>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</si>
  <si>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</si>
  <si>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</si>
  <si>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</si>
  <si>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</si>
  <si>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</si>
  <si>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</si>
  <si>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</si>
  <si>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</si>
  <si>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</si>
  <si>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</si>
  <si>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</si>
  <si>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</si>
  <si>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</si>
  <si>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</si>
  <si>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</si>
  <si>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</si>
  <si>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</si>
  <si>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</si>
  <si>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</si>
  <si>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</si>
  <si>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</si>
  <si>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</si>
  <si>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</si>
  <si>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</si>
  <si>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</si>
  <si>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</si>
  <si>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</si>
  <si>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</si>
  <si>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</si>
  <si>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</si>
  <si>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</si>
  <si>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</si>
  <si>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</si>
  <si>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</si>
  <si>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</si>
  <si>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</si>
  <si>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</si>
  <si>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</si>
  <si>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</si>
  <si>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</si>
  <si>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</si>
  <si>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</si>
  <si>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</si>
  <si>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</si>
  <si>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</si>
  <si>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</si>
  <si>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</si>
  <si>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</si>
  <si>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</si>
  <si>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</si>
  <si>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</si>
  <si>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</si>
  <si>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</si>
  <si>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</si>
  <si>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</si>
  <si>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</si>
  <si>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</si>
  <si>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</si>
  <si>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</si>
  <si>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</si>
  <si>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</si>
  <si>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</si>
  <si>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</si>
  <si>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</si>
  <si>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</si>
  <si>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</si>
  <si>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</si>
  <si>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</si>
  <si>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</si>
  <si>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</si>
  <si>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</si>
  <si>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</si>
  <si>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</si>
  <si>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</si>
  <si>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</si>
  <si>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</si>
  <si>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</si>
  <si>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</si>
  <si>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</si>
  <si>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</si>
  <si>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</si>
  <si>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</si>
  <si>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</si>
  <si>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</si>
  <si>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</si>
  <si>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</si>
  <si>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</si>
  <si>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</si>
  <si>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</si>
  <si>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</si>
  <si>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</si>
  <si>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</si>
  <si>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</si>
  <si>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</si>
  <si>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</si>
  <si>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</si>
  <si>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</si>
  <si>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</si>
  <si>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</si>
  <si>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</si>
  <si>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</si>
  <si>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</si>
  <si>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</si>
  <si>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</si>
  <si>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</si>
  <si>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</si>
  <si>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</si>
  <si>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</si>
  <si>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</si>
  <si>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</si>
  <si>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</si>
  <si>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</si>
  <si>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</si>
  <si>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</si>
  <si>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</si>
  <si>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</si>
  <si>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</si>
  <si>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</si>
  <si>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</si>
  <si>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</si>
  <si>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</si>
  <si>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</si>
  <si>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</si>
  <si>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</si>
  <si>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</si>
  <si>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</si>
  <si>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</si>
  <si>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</si>
  <si>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</si>
  <si>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</si>
  <si>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</si>
  <si>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</si>
  <si>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</si>
  <si>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</si>
  <si>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</si>
  <si>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</si>
  <si>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</si>
  <si>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</si>
  <si>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</si>
  <si>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</si>
  <si>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</si>
  <si>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</si>
  <si>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</si>
  <si>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</si>
  <si>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</si>
  <si>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</si>
  <si>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</si>
  <si>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</si>
  <si>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</si>
  <si>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</si>
  <si>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</si>
  <si>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</si>
  <si>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</si>
  <si>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</si>
  <si>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</si>
  <si>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</si>
  <si>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</si>
  <si>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</si>
  <si>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</si>
  <si>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</si>
  <si>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</si>
  <si>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</si>
  <si>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</si>
  <si>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</si>
  <si>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</si>
  <si>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</si>
  <si>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</si>
  <si>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</si>
  <si>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</si>
  <si>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</si>
  <si>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</si>
  <si>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</si>
  <si>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</si>
  <si>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</si>
  <si>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</si>
  <si>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</si>
  <si>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</si>
  <si>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</si>
  <si>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</si>
  <si>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</si>
  <si>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</si>
  <si>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</si>
  <si>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</si>
  <si>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</si>
  <si>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</si>
  <si>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</si>
  <si>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</si>
  <si>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</si>
  <si>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</si>
  <si>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</si>
  <si>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</si>
  <si>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</si>
  <si>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</si>
  <si>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</si>
  <si>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</si>
  <si>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</si>
  <si>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</si>
  <si>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</si>
  <si>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</si>
  <si>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</si>
  <si>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</si>
  <si>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</si>
  <si>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</si>
  <si>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</si>
  <si>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</si>
  <si>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</si>
  <si>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</si>
  <si>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</si>
  <si>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</si>
  <si>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</si>
  <si>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</si>
  <si>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</si>
  <si>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</si>
  <si>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</si>
  <si>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</si>
  <si>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</si>
  <si>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</si>
  <si>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</si>
  <si>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</si>
  <si>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</si>
  <si>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</si>
  <si>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</si>
  <si>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</si>
  <si>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</si>
  <si>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</si>
  <si>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</si>
  <si>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</si>
  <si>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</si>
  <si>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</si>
  <si>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</si>
  <si>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</si>
  <si>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</si>
  <si>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</si>
  <si>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</si>
  <si>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</si>
  <si>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</si>
  <si>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</si>
  <si>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</si>
  <si>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</si>
  <si>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</si>
  <si>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</si>
  <si>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</si>
  <si>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</si>
  <si>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</si>
  <si>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</si>
  <si>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</si>
  <si>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</si>
  <si>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</si>
  <si>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</si>
  <si>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</si>
  <si>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</si>
  <si>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</si>
  <si>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</si>
  <si>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</si>
  <si>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</si>
  <si>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</si>
  <si>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</si>
  <si>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</si>
  <si>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</si>
  <si>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</si>
  <si>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</si>
  <si>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</si>
  <si>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</si>
  <si>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</si>
  <si>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</si>
  <si>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</si>
  <si>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</si>
  <si>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</si>
  <si>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</si>
  <si>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</si>
  <si>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</si>
  <si>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</si>
  <si>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</si>
  <si>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</si>
  <si>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</si>
  <si>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</si>
  <si>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</si>
  <si>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</si>
  <si>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</si>
  <si>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</si>
  <si>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</si>
  <si>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</si>
  <si>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</si>
  <si>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</si>
  <si>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</si>
  <si>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</si>
  <si>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</si>
  <si>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</si>
  <si>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</si>
  <si>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</si>
  <si>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</si>
  <si>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</si>
  <si>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</si>
  <si>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</si>
  <si>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</si>
  <si>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</si>
  <si>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</si>
  <si>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</si>
  <si>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</si>
  <si>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</si>
  <si>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</si>
  <si>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</si>
  <si>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</si>
  <si>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</si>
  <si>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</si>
  <si>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</si>
  <si>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</si>
  <si>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</si>
  <si>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</si>
  <si>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</si>
  <si>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</si>
  <si>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</si>
  <si>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</si>
  <si>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</si>
  <si>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</si>
  <si>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</si>
  <si>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</si>
  <si>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</si>
  <si>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</si>
  <si>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</si>
  <si>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</si>
  <si>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</si>
  <si>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</si>
  <si>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</si>
  <si>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</si>
  <si>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</si>
  <si>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</si>
  <si>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</si>
  <si>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</si>
  <si>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</si>
  <si>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</si>
  <si>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</si>
  <si>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</si>
  <si>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</si>
  <si>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</si>
  <si>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</si>
  <si>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</si>
  <si>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</si>
  <si>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</si>
  <si>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</si>
  <si>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</si>
  <si>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</si>
  <si>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</si>
  <si>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</si>
  <si>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</si>
  <si>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</si>
  <si>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</si>
  <si>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</si>
  <si>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</si>
  <si>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</si>
  <si>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</si>
  <si>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</si>
  <si>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</si>
  <si>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</si>
  <si>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</si>
  <si>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</si>
  <si>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</si>
  <si>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</si>
  <si>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</si>
  <si>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</si>
  <si>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</si>
  <si>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</si>
  <si>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</si>
  <si>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</si>
  <si>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</si>
  <si>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</si>
  <si>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</si>
  <si>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</si>
  <si>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</si>
  <si>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</si>
  <si>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</si>
  <si>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</si>
  <si>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</si>
  <si>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</si>
  <si>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</si>
  <si>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</si>
  <si>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</si>
  <si>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</si>
  <si>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</si>
  <si>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</si>
  <si>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</si>
  <si>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</si>
  <si>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</si>
  <si>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</si>
  <si>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</si>
  <si>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</si>
  <si>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</si>
  <si>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</si>
  <si>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</si>
  <si>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</si>
  <si>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</si>
  <si>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</si>
  <si>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</si>
  <si>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</si>
  <si>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</si>
  <si>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</si>
  <si>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</si>
  <si>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</si>
  <si>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</si>
  <si>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</si>
  <si>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</si>
  <si>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</si>
  <si>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</si>
  <si>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</si>
  <si>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</si>
  <si>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</si>
  <si>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</si>
  <si>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</si>
  <si>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</si>
  <si>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</si>
  <si>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</si>
  <si>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</si>
  <si>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</si>
  <si>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</si>
  <si>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</si>
  <si>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</si>
  <si>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</si>
  <si>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</si>
  <si>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</si>
  <si>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</si>
  <si>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</si>
  <si>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</si>
  <si>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</si>
  <si>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</si>
  <si>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</si>
  <si>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</si>
  <si>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</si>
  <si>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</si>
  <si>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</si>
  <si>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</si>
  <si>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</si>
  <si>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</si>
  <si>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</si>
  <si>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</si>
  <si>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</si>
  <si>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</si>
  <si>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</si>
  <si>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</si>
  <si>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</si>
  <si>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</si>
  <si>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</si>
  <si>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</si>
  <si>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</si>
  <si>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</si>
  <si>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</si>
  <si>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</si>
  <si>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</si>
  <si>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</si>
  <si>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</si>
  <si>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</si>
  <si>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</si>
  <si>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</si>
  <si>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</si>
  <si>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</si>
  <si>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</si>
  <si>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</si>
  <si>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</si>
  <si>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</si>
  <si>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</si>
  <si>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</si>
  <si>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</si>
  <si>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</si>
  <si>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</si>
  <si>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</si>
  <si>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</si>
  <si>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</si>
  <si>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</si>
  <si>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</si>
  <si>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</si>
  <si>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</si>
  <si>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</si>
  <si>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</si>
  <si>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</si>
  <si>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</si>
  <si>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</si>
  <si>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</si>
  <si>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</si>
  <si>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</si>
  <si>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</si>
  <si>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</si>
  <si>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</si>
  <si>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</si>
  <si>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</si>
  <si>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</si>
  <si>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</si>
  <si>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</si>
  <si>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</si>
  <si>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</si>
  <si>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</si>
  <si>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</si>
  <si>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</si>
  <si>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</si>
  <si>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</si>
  <si>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</si>
  <si>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</si>
  <si>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</si>
  <si>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</si>
  <si>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</si>
  <si>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</si>
  <si>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</si>
  <si>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</si>
  <si>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</si>
  <si>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</si>
  <si>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</si>
  <si>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</si>
  <si>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</si>
  <si>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</si>
  <si>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</si>
  <si>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</si>
  <si>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</si>
  <si>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</si>
  <si>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</si>
  <si>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</si>
  <si>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</si>
  <si>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</si>
  <si>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</si>
  <si>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</si>
  <si>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</si>
  <si>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</si>
  <si>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</si>
  <si>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</si>
  <si>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</si>
  <si>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</si>
  <si>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</si>
  <si>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</si>
  <si>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</si>
  <si>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</si>
  <si>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</si>
  <si>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</si>
  <si>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</si>
  <si>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</si>
  <si>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</si>
  <si>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</si>
  <si>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</si>
  <si>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</si>
  <si>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</si>
  <si>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</si>
  <si>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</si>
  <si>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</si>
  <si>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</si>
  <si>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</si>
  <si>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</si>
  <si>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</si>
  <si>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</si>
  <si>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</si>
  <si>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</si>
  <si>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</si>
  <si>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</si>
  <si>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</si>
  <si>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</si>
  <si>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</si>
  <si>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</si>
  <si>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</si>
  <si>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</si>
  <si>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</si>
  <si>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</si>
  <si>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</si>
  <si>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</si>
  <si>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</si>
  <si>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</si>
  <si>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</si>
  <si>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</si>
  <si>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</si>
  <si>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</si>
  <si>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</si>
  <si>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</si>
  <si>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</si>
  <si>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</si>
  <si>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</si>
  <si>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</si>
  <si>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</si>
  <si>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</si>
  <si>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</si>
  <si>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</si>
  <si>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</si>
  <si>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</si>
  <si>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</si>
  <si>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</si>
  <si>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</si>
  <si>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</si>
  <si>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</si>
  <si>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</si>
  <si>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</si>
  <si>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</si>
  <si>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</si>
  <si>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</si>
  <si>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</si>
  <si>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</si>
  <si>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</si>
  <si>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</si>
  <si>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</si>
  <si>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</si>
  <si>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</si>
  <si>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</si>
  <si>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</si>
  <si>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</si>
  <si>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</si>
  <si>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</si>
  <si>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</si>
  <si>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</si>
  <si>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</si>
  <si>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</si>
  <si>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</si>
  <si>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</si>
  <si>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</si>
  <si>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</si>
  <si>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</si>
  <si>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</si>
  <si>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</si>
  <si>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</si>
  <si>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</si>
  <si>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</si>
  <si>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</si>
  <si>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</si>
  <si>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</si>
  <si>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</si>
  <si>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</si>
  <si>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</si>
  <si>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</si>
  <si>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</si>
  <si>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</si>
  <si>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</si>
  <si>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</si>
  <si>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</si>
  <si>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</si>
  <si>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</si>
  <si>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</si>
  <si>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</si>
  <si>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</si>
  <si>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</si>
  <si>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</si>
  <si>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</si>
  <si>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</si>
  <si>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</si>
  <si>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</si>
  <si>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</si>
  <si>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</si>
  <si>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</si>
  <si>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</si>
  <si>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</si>
  <si>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</si>
  <si>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</si>
  <si>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</si>
  <si>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</si>
  <si>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</si>
  <si>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</si>
  <si>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</si>
  <si>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</si>
  <si>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</si>
  <si>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</si>
  <si>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</si>
  <si>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</si>
  <si>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</si>
  <si>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</si>
  <si>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</si>
  <si>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</si>
  <si>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</si>
  <si>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</si>
  <si>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</si>
  <si>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</si>
  <si>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</si>
  <si>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</si>
  <si>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</si>
  <si>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</si>
  <si>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</si>
  <si>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</si>
  <si>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</si>
  <si>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</si>
  <si>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</si>
  <si>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</si>
  <si>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</si>
  <si>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</si>
  <si>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</si>
  <si>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</si>
  <si>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</si>
  <si>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</si>
  <si>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</si>
  <si>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</si>
  <si>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</si>
  <si>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</si>
  <si>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</si>
  <si>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</si>
  <si>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</si>
  <si>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</si>
  <si>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</si>
  <si>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</si>
  <si>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</si>
  <si>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</si>
  <si>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</si>
  <si>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</si>
  <si>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</si>
  <si>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</si>
  <si>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</si>
  <si>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</si>
  <si>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</si>
  <si>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</si>
  <si>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</si>
  <si>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</si>
  <si>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</si>
  <si>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</si>
  <si>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</si>
  <si>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</si>
  <si>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</si>
  <si>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</si>
  <si>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</si>
  <si>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</si>
  <si>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</si>
  <si>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</si>
  <si>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</si>
  <si>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</si>
  <si>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</si>
  <si>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</si>
  <si>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</si>
  <si>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</si>
  <si>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</si>
  <si>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</si>
  <si>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</si>
  <si>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</si>
  <si>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</si>
  <si>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</si>
  <si>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</si>
  <si>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</si>
  <si>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</si>
  <si>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</si>
  <si>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</si>
  <si>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</si>
  <si>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</si>
  <si>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</si>
  <si>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</si>
  <si>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</si>
  <si>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</si>
  <si>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</si>
  <si>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</si>
  <si>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</si>
  <si>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</si>
  <si>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</si>
  <si>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</si>
  <si>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</si>
  <si>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</si>
  <si>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</si>
  <si>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</si>
  <si>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</si>
  <si>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</si>
  <si>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</si>
  <si>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</si>
  <si>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</si>
  <si>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</si>
  <si>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</si>
  <si>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</si>
  <si>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</si>
  <si>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</si>
  <si>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</si>
  <si>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</si>
  <si>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</si>
  <si>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</si>
  <si>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</si>
  <si>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</si>
  <si>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</si>
  <si>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</si>
  <si>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</si>
  <si>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</si>
  <si>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</si>
  <si>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</si>
  <si>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</si>
  <si>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</si>
  <si>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</si>
  <si>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</si>
  <si>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</si>
  <si>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</si>
  <si>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</si>
  <si>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</si>
  <si>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</si>
  <si>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</si>
  <si>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</si>
  <si>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</si>
  <si>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</si>
  <si>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</si>
  <si>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</si>
  <si>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</si>
  <si>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</si>
  <si>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</si>
  <si>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</si>
  <si>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</si>
  <si>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</si>
  <si>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</si>
  <si>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</si>
  <si>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</si>
  <si>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</si>
  <si>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</si>
  <si>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</si>
  <si>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</si>
  <si>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</si>
  <si>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</si>
  <si>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</si>
  <si>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</si>
  <si>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</si>
  <si>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</si>
  <si>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</si>
  <si>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</si>
  <si>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</si>
  <si>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</si>
  <si>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</si>
  <si>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</si>
  <si>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</si>
  <si>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</si>
  <si>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</si>
  <si>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</si>
  <si>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</si>
  <si>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</si>
  <si>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</si>
  <si>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</si>
  <si>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</si>
  <si>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</si>
  <si>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</si>
  <si>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</si>
  <si>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</si>
  <si>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</si>
  <si>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</si>
  <si>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</si>
  <si>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</si>
  <si>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</si>
  <si>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</si>
  <si>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</si>
  <si>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</si>
  <si>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</si>
  <si>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</si>
  <si>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</si>
  <si>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</si>
  <si>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</si>
  <si>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</si>
  <si>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</si>
  <si>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</si>
  <si>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</si>
  <si>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</si>
  <si>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</si>
  <si>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</si>
  <si>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</si>
  <si>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</si>
  <si>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</si>
  <si>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</si>
  <si>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</si>
  <si>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</si>
  <si>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</si>
  <si>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</si>
  <si>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</si>
  <si>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</si>
  <si>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</si>
  <si>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</si>
  <si>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</si>
  <si>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</si>
  <si>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</si>
  <si>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</si>
  <si>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</si>
  <si>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</si>
  <si>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</si>
  <si>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</si>
  <si>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</si>
  <si>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</si>
  <si>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</si>
  <si>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</si>
  <si>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</si>
  <si>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</si>
  <si>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</si>
  <si>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</si>
  <si>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</si>
  <si>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</si>
  <si>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</si>
  <si>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</si>
  <si>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</si>
  <si>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</si>
  <si>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</si>
  <si>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</si>
  <si>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</si>
  <si>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</si>
  <si>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</si>
  <si>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</si>
  <si>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</si>
  <si>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</si>
  <si>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</si>
  <si>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</si>
  <si>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</si>
  <si>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</si>
  <si>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</si>
  <si>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</si>
  <si>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</si>
  <si>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</si>
  <si>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</si>
  <si>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</si>
  <si>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</si>
  <si>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</si>
  <si>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</si>
  <si>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</si>
  <si>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</si>
  <si>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</si>
  <si>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</si>
  <si>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</si>
  <si>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</si>
  <si>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</si>
  <si>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</si>
  <si>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</si>
  <si>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</si>
  <si>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</si>
  <si>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</si>
  <si>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</si>
  <si>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</si>
  <si>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</si>
  <si>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</si>
  <si>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</si>
  <si>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</si>
  <si>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</si>
  <si>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</si>
  <si>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</si>
  <si>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</si>
  <si>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</si>
  <si>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</si>
  <si>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</si>
  <si>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</si>
  <si>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</si>
  <si>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</si>
  <si>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</si>
  <si>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</si>
  <si>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</si>
  <si>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</si>
  <si>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</si>
  <si>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</si>
  <si>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</si>
  <si>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</si>
  <si>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</si>
  <si>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</si>
  <si>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</si>
  <si>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</si>
  <si>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</si>
  <si>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</si>
  <si>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</si>
  <si>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</si>
  <si>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</si>
  <si>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</si>
  <si>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</si>
  <si>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</si>
  <si>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</si>
  <si>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</si>
  <si>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</si>
  <si>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</si>
  <si>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</si>
  <si>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</si>
  <si>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</si>
  <si>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</si>
  <si>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</si>
  <si>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</si>
  <si>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</si>
  <si>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</si>
  <si>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</si>
  <si>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</si>
  <si>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</si>
  <si>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</si>
  <si>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</si>
  <si>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</si>
  <si>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</si>
  <si>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</si>
  <si>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</si>
  <si>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</si>
  <si>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</si>
  <si>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</si>
  <si>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</si>
  <si>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</si>
  <si>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</si>
  <si>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</si>
  <si>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</si>
  <si>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</si>
  <si>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</si>
  <si>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</si>
  <si>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</si>
  <si>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</si>
  <si>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</si>
  <si>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</si>
  <si>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</si>
  <si>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</si>
  <si>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</si>
  <si>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</si>
  <si>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</si>
  <si>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</si>
  <si>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</si>
  <si>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</si>
  <si>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</si>
  <si>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</si>
  <si>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</si>
  <si>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</si>
  <si>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</si>
  <si>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</si>
  <si>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</si>
  <si>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</si>
  <si>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</si>
  <si>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</si>
  <si>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</si>
  <si>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</si>
  <si>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</si>
  <si>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</si>
  <si>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</si>
  <si>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</si>
  <si>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</si>
  <si>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</si>
  <si>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</si>
  <si>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</si>
  <si>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</si>
  <si>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</si>
  <si>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</si>
  <si>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</si>
  <si>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</si>
  <si>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</si>
  <si>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</si>
  <si>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</si>
  <si>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</si>
  <si>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</si>
  <si>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</si>
  <si>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</si>
  <si>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</si>
  <si>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</si>
  <si>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</si>
  <si>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</si>
  <si>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</si>
  <si>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</si>
  <si>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</si>
  <si>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</si>
  <si>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</si>
  <si>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</si>
  <si>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</si>
  <si>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</si>
  <si>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</si>
  <si>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</si>
  <si>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</si>
  <si>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</si>
  <si>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</si>
  <si>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</si>
  <si>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</si>
  <si>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</si>
  <si>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</si>
  <si>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</si>
  <si>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</si>
  <si>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</si>
  <si>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</si>
  <si>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</si>
  <si>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</si>
  <si>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</si>
  <si>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</si>
  <si>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</si>
  <si>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</si>
  <si>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</si>
  <si>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</si>
  <si>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</si>
  <si>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</si>
  <si>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</si>
  <si>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</si>
  <si>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</si>
  <si>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</si>
  <si>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</si>
  <si>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</si>
  <si>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</si>
  <si>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</si>
  <si>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</si>
  <si>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</si>
  <si>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</si>
  <si>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</si>
  <si>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</si>
  <si>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</si>
  <si>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</si>
  <si>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</si>
  <si>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</si>
  <si>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</si>
  <si>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</si>
  <si>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</si>
  <si>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</si>
  <si>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</si>
  <si>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</si>
  <si>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</si>
  <si>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</si>
  <si>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</si>
  <si>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</si>
  <si>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</si>
  <si>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</si>
  <si>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</si>
  <si>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</si>
  <si>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</si>
  <si>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</si>
  <si>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</si>
  <si>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</si>
  <si>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</si>
  <si>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</si>
  <si>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</si>
  <si>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</si>
  <si>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</si>
  <si>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</si>
  <si>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</si>
  <si>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</si>
  <si>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</si>
  <si>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</si>
  <si>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</si>
  <si>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</si>
  <si>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</si>
  <si>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</si>
  <si>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</si>
  <si>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</si>
  <si>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</si>
  <si>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</si>
  <si>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</si>
  <si>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</si>
  <si>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</si>
  <si>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</si>
  <si>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</si>
  <si>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</si>
  <si>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</si>
  <si>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</si>
  <si>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</si>
  <si>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</si>
  <si>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</si>
  <si>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</si>
  <si>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</si>
  <si>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</si>
  <si>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</si>
  <si>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</si>
  <si>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</si>
  <si>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</si>
  <si>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</si>
  <si>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</si>
  <si>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</si>
  <si>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</si>
  <si>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</si>
  <si>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</si>
  <si>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</si>
  <si>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</si>
  <si>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</si>
  <si>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</si>
  <si>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</si>
  <si>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</si>
  <si>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</si>
  <si>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</si>
  <si>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</si>
  <si>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</si>
  <si>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</si>
  <si>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</si>
  <si>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</si>
  <si>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</si>
  <si>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</si>
  <si>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</si>
  <si>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</si>
  <si>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</si>
  <si>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</si>
  <si>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</si>
  <si>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</si>
  <si>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</si>
  <si>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</si>
  <si>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</si>
  <si>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</si>
  <si>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</si>
  <si>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</si>
  <si>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</si>
  <si>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</si>
  <si>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</si>
  <si>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</si>
  <si>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</si>
  <si>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</si>
  <si>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</si>
  <si>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</si>
  <si>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</si>
  <si>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</si>
  <si>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</si>
  <si>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</si>
  <si>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</si>
  <si>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</si>
  <si>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</si>
  <si>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</si>
  <si>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</si>
  <si>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</si>
  <si>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</si>
  <si>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</si>
  <si>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</si>
  <si>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</si>
  <si>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</si>
  <si>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</si>
  <si>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</si>
  <si>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</si>
  <si>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</si>
  <si>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</si>
  <si>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</si>
  <si>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</si>
  <si>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</si>
  <si>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</si>
  <si>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</si>
  <si>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</si>
  <si>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</si>
  <si>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</si>
  <si>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</si>
  <si>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</si>
  <si>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</si>
  <si>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</si>
  <si>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</si>
  <si>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</si>
  <si>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</si>
  <si>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</si>
  <si>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</si>
  <si>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</si>
  <si>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</si>
  <si>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</si>
  <si>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</si>
  <si>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</si>
  <si>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</si>
  <si>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</si>
  <si>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</si>
  <si>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</si>
  <si>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</si>
  <si>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</si>
  <si>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</si>
  <si>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</si>
  <si>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</si>
  <si>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</si>
  <si>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</si>
  <si>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</si>
  <si>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</si>
  <si>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</si>
  <si>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</si>
  <si>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</si>
  <si>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</si>
  <si>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</si>
  <si>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</si>
  <si>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</si>
  <si>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</si>
  <si>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</si>
  <si>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</si>
  <si>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</si>
  <si>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</si>
  <si>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</si>
  <si>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</si>
  <si>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</si>
  <si>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</si>
  <si>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</si>
  <si>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</si>
  <si>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</si>
  <si>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</si>
  <si>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</si>
  <si>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</si>
  <si>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</si>
  <si>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</si>
  <si>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</si>
  <si>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</si>
  <si>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</si>
  <si>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</si>
  <si>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</si>
  <si>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</si>
  <si>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</si>
  <si>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</si>
  <si>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</si>
  <si>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</si>
  <si>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</si>
  <si>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</si>
  <si>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</si>
  <si>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</si>
  <si>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</si>
  <si>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</si>
  <si>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</si>
  <si>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</si>
  <si>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</si>
  <si>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</si>
  <si>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</si>
  <si>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</si>
  <si>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</si>
  <si>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</si>
  <si>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</si>
  <si>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</si>
  <si>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</si>
  <si>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</si>
  <si>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</si>
  <si>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</si>
  <si>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</si>
  <si>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</si>
  <si>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</si>
  <si>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</si>
  <si>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</si>
  <si>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</si>
  <si>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</si>
  <si>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</si>
  <si>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</si>
  <si>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</si>
  <si>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</si>
  <si>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</si>
  <si>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</si>
  <si>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</si>
  <si>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</si>
  <si>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</si>
  <si>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</si>
  <si>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</si>
  <si>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</si>
  <si>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</si>
  <si>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</si>
  <si>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</si>
  <si>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</si>
  <si>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</si>
  <si>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</si>
  <si>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</si>
  <si>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</si>
  <si>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</si>
  <si>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</si>
  <si>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</si>
  <si>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</si>
  <si>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</si>
  <si>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</si>
  <si>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</si>
  <si>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</si>
  <si>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</si>
  <si>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</si>
  <si>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</si>
  <si>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</si>
  <si>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</si>
  <si>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</si>
  <si>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</si>
  <si>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</si>
  <si>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</si>
  <si>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</si>
  <si>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</si>
  <si>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</si>
  <si>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</si>
  <si>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</si>
  <si>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</si>
  <si>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</si>
  <si>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</si>
  <si>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</si>
  <si>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</si>
  <si>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</si>
  <si>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</si>
  <si>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</si>
  <si>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</si>
  <si>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</si>
  <si>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</si>
  <si>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</si>
  <si>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</si>
  <si>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</si>
  <si>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</si>
  <si>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</si>
  <si>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</si>
  <si>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</si>
  <si>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</si>
  <si>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</si>
  <si>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</si>
  <si>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</si>
  <si>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</si>
  <si>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</si>
  <si>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</si>
  <si>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</si>
  <si>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</si>
  <si>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</si>
  <si>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</si>
  <si>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</si>
  <si>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</si>
  <si>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</si>
  <si>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</si>
  <si>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</si>
  <si>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</si>
  <si>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</si>
  <si>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</si>
  <si>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</si>
  <si>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</si>
  <si>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</si>
  <si>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</si>
  <si>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</si>
  <si>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</si>
  <si>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</si>
  <si>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</si>
  <si>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</si>
  <si>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</si>
  <si>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</si>
  <si>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</si>
  <si>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</si>
  <si>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</si>
  <si>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</si>
  <si>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</si>
  <si>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</si>
  <si>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</si>
  <si>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</si>
  <si>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</si>
  <si>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</si>
  <si>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</si>
  <si>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</si>
  <si>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</si>
  <si>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</si>
  <si>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</si>
  <si>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</si>
  <si>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</si>
  <si>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</si>
  <si>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</si>
  <si>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</si>
  <si>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</si>
  <si>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</si>
  <si>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</si>
  <si>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</si>
  <si>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</si>
  <si>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</si>
  <si>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</si>
  <si>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</si>
  <si>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</si>
  <si>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</si>
  <si>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</si>
  <si>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</si>
  <si>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</si>
  <si>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</si>
  <si>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</si>
  <si>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</si>
  <si>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</si>
  <si>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</si>
  <si>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</si>
  <si>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</si>
  <si>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</si>
  <si>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</si>
  <si>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</si>
  <si>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</si>
  <si>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</si>
  <si>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</si>
  <si>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</si>
  <si>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</si>
  <si>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</si>
  <si>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</si>
  <si>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</si>
  <si>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</si>
  <si>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</si>
  <si>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</si>
  <si>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</si>
  <si>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</si>
  <si>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</si>
  <si>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</si>
  <si>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</si>
  <si>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</si>
  <si>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</si>
  <si>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</si>
  <si>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</si>
  <si>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</si>
  <si>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</si>
  <si>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</si>
  <si>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</si>
  <si>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</si>
  <si>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</si>
  <si>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</si>
  <si>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</si>
  <si>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</si>
  <si>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</si>
  <si>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</si>
  <si>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</si>
  <si>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</si>
  <si>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</si>
  <si>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</si>
  <si>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</si>
  <si>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</si>
  <si>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</si>
  <si>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</si>
  <si>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</si>
  <si>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</si>
  <si>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</si>
  <si>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</si>
  <si>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</si>
  <si>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</si>
  <si>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</si>
  <si>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</si>
  <si>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</si>
  <si>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</si>
  <si>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</si>
  <si>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</si>
  <si>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</si>
  <si>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</si>
  <si>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</si>
  <si>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</si>
  <si>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</si>
  <si>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</si>
  <si>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</si>
  <si>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</si>
  <si>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</si>
  <si>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</si>
  <si>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</si>
  <si>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</si>
  <si>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</si>
  <si>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</si>
  <si>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</si>
  <si>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</si>
  <si>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</si>
  <si>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</si>
  <si>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</si>
  <si>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</si>
  <si>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</si>
  <si>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</si>
  <si>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</si>
  <si>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</si>
  <si>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</si>
  <si>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</si>
  <si>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</si>
  <si>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</si>
  <si>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</si>
  <si>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</si>
  <si>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</si>
  <si>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</si>
  <si>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</si>
  <si>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</si>
  <si>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</si>
  <si>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</si>
  <si>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</si>
  <si>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</si>
  <si>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</si>
  <si>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</si>
  <si>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</si>
  <si>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</si>
  <si>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</si>
  <si>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</si>
  <si>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</si>
  <si>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</si>
  <si>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</si>
  <si>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</si>
  <si>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</si>
  <si>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</si>
  <si>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</si>
  <si>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</si>
  <si>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</si>
  <si>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</si>
  <si>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</si>
  <si>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</si>
  <si>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</si>
  <si>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</si>
  <si>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</si>
  <si>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</si>
  <si>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</si>
  <si>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</si>
  <si>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</si>
  <si>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</si>
  <si>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</si>
  <si>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</si>
  <si>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</si>
  <si>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</si>
  <si>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</si>
  <si>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</si>
  <si>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</si>
  <si>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</si>
  <si>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</si>
  <si>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</si>
  <si>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</si>
  <si>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</si>
  <si>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</si>
  <si>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</si>
  <si>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</si>
  <si>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</si>
  <si>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</si>
  <si>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</si>
  <si>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</si>
  <si>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</si>
  <si>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</si>
  <si>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</si>
  <si>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</si>
  <si>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</si>
  <si>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</si>
  <si>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</si>
  <si>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</si>
  <si>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</si>
  <si>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</si>
  <si>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</si>
  <si>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</si>
  <si>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</si>
  <si>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</si>
  <si>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</si>
  <si>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</si>
  <si>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</si>
  <si>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</si>
  <si>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</si>
  <si>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</si>
  <si>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</si>
  <si>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</si>
  <si>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</si>
  <si>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</si>
  <si>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</si>
  <si>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</si>
  <si>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</si>
  <si>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</si>
  <si>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</si>
  <si>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</si>
  <si>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</si>
  <si>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</si>
  <si>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</si>
  <si>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</si>
  <si>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</si>
  <si>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</si>
  <si>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</si>
  <si>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</si>
  <si>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</si>
  <si>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</si>
  <si>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</si>
  <si>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</si>
  <si>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</si>
  <si>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</si>
  <si>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</si>
  <si>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</si>
  <si>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</si>
  <si>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</si>
  <si>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</si>
  <si>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</si>
  <si>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</si>
  <si>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</si>
  <si>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</si>
  <si>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</si>
  <si>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</si>
  <si>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</si>
  <si>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</si>
  <si>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</si>
  <si>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</si>
  <si>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</si>
  <si>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</si>
  <si>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</si>
  <si>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</si>
  <si>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</si>
  <si>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</si>
  <si>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</si>
  <si>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</si>
  <si>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</si>
  <si>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</si>
  <si>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</si>
  <si>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</si>
  <si>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</si>
  <si>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</si>
  <si>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</si>
  <si>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</si>
  <si>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</si>
  <si>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</si>
  <si>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</si>
  <si>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</si>
  <si>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</si>
  <si>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</si>
  <si>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</si>
  <si>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</si>
  <si>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</si>
  <si>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</si>
  <si>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</si>
  <si>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</si>
  <si>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</si>
  <si>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</si>
  <si>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</si>
  <si>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</si>
  <si>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</si>
  <si>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</si>
  <si>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</si>
  <si>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</si>
  <si>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</si>
  <si>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</si>
  <si>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</si>
  <si>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</si>
  <si>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</si>
  <si>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</si>
  <si>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</si>
  <si>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</si>
  <si>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</si>
  <si>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</si>
  <si>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</si>
  <si>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</si>
  <si>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</si>
  <si>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</si>
  <si>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</si>
  <si>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</si>
  <si>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</si>
  <si>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</si>
  <si>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</si>
  <si>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</si>
  <si>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</si>
  <si>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</si>
  <si>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</si>
  <si>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</si>
  <si>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</si>
  <si>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</si>
  <si>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</si>
  <si>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</si>
  <si>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</si>
  <si>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</si>
  <si>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</si>
  <si>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</si>
  <si>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</si>
  <si>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</si>
  <si>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</si>
  <si>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</si>
  <si>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</si>
  <si>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</si>
  <si>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</si>
  <si>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</si>
  <si>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</si>
  <si>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</si>
  <si>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</si>
  <si>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</si>
  <si>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</si>
  <si>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</si>
  <si>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</si>
  <si>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</si>
  <si>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</si>
  <si>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</si>
  <si>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</si>
  <si>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</si>
  <si>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</si>
  <si>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</si>
  <si>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</si>
  <si>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</si>
  <si>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</si>
  <si>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</si>
  <si>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</si>
  <si>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</si>
  <si>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</si>
  <si>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</si>
  <si>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</si>
  <si>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</si>
  <si>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</si>
  <si>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</si>
  <si>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</si>
  <si>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</si>
  <si>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</si>
  <si>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</si>
  <si>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</si>
  <si>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</si>
  <si>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</si>
  <si>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</si>
  <si>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</si>
  <si>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</si>
  <si>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</si>
  <si>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</si>
  <si>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</si>
  <si>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</si>
  <si>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</si>
  <si>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</si>
  <si>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</si>
  <si>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</si>
  <si>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</si>
  <si>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</si>
  <si>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</si>
  <si>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</si>
  <si>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</si>
  <si>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</si>
  <si>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</si>
  <si>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</si>
  <si>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</si>
  <si>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</si>
  <si>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</si>
  <si>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</si>
  <si>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</si>
  <si>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</si>
  <si>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</si>
  <si>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</si>
  <si>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</si>
  <si>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</si>
  <si>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</si>
  <si>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</si>
  <si>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</si>
  <si>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</si>
  <si>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</si>
  <si>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</si>
  <si>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</si>
  <si>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</si>
  <si>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</si>
  <si>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</si>
  <si>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</si>
  <si>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</si>
  <si>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</si>
  <si>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</si>
  <si>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</si>
  <si>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</si>
  <si>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</si>
  <si>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</si>
  <si>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</si>
  <si>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</si>
  <si>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</si>
  <si>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</si>
  <si>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</si>
  <si>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</si>
  <si>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</si>
  <si>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</si>
  <si>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</si>
  <si>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</si>
  <si>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</si>
  <si>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</si>
  <si>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</si>
  <si>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</si>
  <si>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</si>
  <si>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</si>
  <si>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</si>
  <si>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</si>
  <si>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</si>
  <si>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</si>
  <si>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</si>
  <si>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</si>
  <si>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</si>
  <si>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</si>
  <si>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</si>
  <si>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</si>
  <si>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</si>
  <si>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</si>
  <si>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</si>
  <si>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</si>
  <si>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</si>
  <si>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</si>
  <si>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</si>
  <si>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</si>
  <si>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</si>
  <si>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</si>
  <si>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</si>
  <si>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</si>
  <si>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</si>
  <si>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</si>
  <si>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</si>
  <si>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</si>
  <si>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</si>
  <si>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</si>
  <si>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</si>
  <si>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</si>
  <si>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</si>
  <si>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</si>
  <si>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</si>
  <si>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</si>
  <si>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</si>
  <si>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</si>
  <si>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</si>
  <si>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</si>
  <si>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</si>
  <si>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</si>
  <si>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</si>
  <si>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</si>
  <si>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</si>
  <si>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</si>
  <si>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</si>
  <si>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</si>
  <si>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</si>
  <si>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</si>
  <si>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</si>
  <si>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</si>
  <si>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</si>
  <si>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</si>
  <si>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</si>
  <si>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</si>
  <si>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</si>
  <si>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</si>
  <si>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</si>
  <si>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</si>
  <si>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</si>
  <si>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</si>
  <si>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</si>
  <si>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</si>
  <si>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</si>
  <si>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</si>
  <si>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</si>
  <si>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</si>
  <si>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</si>
  <si>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</si>
  <si>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</si>
  <si>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</si>
  <si>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</si>
  <si>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</si>
  <si>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</si>
  <si>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</si>
  <si>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</si>
  <si>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</si>
  <si>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</si>
  <si>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</si>
  <si>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</si>
  <si>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</si>
  <si>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</si>
  <si>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</si>
  <si>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</si>
  <si>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</si>
  <si>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</si>
  <si>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</si>
  <si>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</si>
  <si>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</si>
  <si>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</si>
  <si>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</si>
  <si>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</si>
  <si>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</si>
  <si>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</si>
  <si>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</si>
  <si>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</si>
  <si>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</si>
  <si>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</si>
  <si>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</si>
  <si>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</si>
  <si>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</si>
  <si>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</si>
  <si>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</si>
  <si>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</si>
  <si>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</si>
  <si>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</si>
  <si>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</si>
  <si>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</si>
  <si>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</si>
  <si>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</si>
  <si>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</si>
  <si>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</si>
  <si>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</si>
  <si>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</si>
  <si>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</si>
  <si>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</si>
  <si>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</si>
  <si>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</si>
  <si>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</si>
  <si>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</si>
  <si>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</si>
  <si>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</si>
  <si>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</si>
  <si>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</si>
  <si>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</si>
  <si>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</si>
  <si>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</si>
  <si>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</si>
  <si>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</si>
  <si>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</si>
  <si>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</si>
  <si>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</si>
  <si>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</si>
  <si>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</si>
  <si>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</si>
  <si>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</si>
  <si>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</si>
  <si>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</si>
  <si>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</si>
  <si>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</si>
  <si>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</si>
  <si>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</si>
  <si>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</si>
  <si>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</si>
  <si>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</si>
  <si>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</si>
  <si>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</si>
  <si>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</si>
  <si>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</si>
  <si>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</si>
  <si>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</si>
  <si>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</si>
  <si>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</si>
  <si>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</si>
  <si>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</si>
  <si>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</si>
  <si>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</si>
  <si>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</si>
  <si>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</si>
  <si>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</si>
  <si>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</si>
  <si>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</si>
  <si>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</si>
  <si>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</si>
  <si>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</si>
  <si>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</si>
  <si>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</si>
  <si>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</si>
  <si>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</si>
  <si>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</si>
  <si>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</si>
  <si>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</si>
  <si>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</si>
  <si>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</si>
  <si>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</si>
  <si>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</si>
  <si>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</si>
  <si>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</si>
  <si>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</si>
  <si>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</si>
  <si>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</si>
  <si>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</si>
  <si>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</si>
  <si>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</si>
  <si>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</si>
  <si>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</si>
  <si>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</si>
  <si>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</si>
  <si>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</si>
  <si>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</si>
  <si>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</si>
  <si>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</si>
  <si>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</si>
  <si>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</si>
  <si>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</si>
  <si>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</si>
  <si>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</si>
  <si>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</si>
  <si>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</si>
  <si>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</si>
  <si>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</si>
  <si>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</si>
  <si>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</si>
  <si>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</si>
  <si>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</si>
  <si>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</si>
  <si>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</si>
  <si>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</si>
  <si>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</si>
  <si>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</si>
  <si>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</si>
  <si>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</si>
  <si>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</si>
  <si>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</si>
  <si>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</si>
  <si>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</si>
  <si>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</si>
  <si>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</si>
  <si>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</si>
  <si>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</si>
  <si>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</si>
  <si>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</si>
  <si>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</si>
  <si>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</si>
  <si>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</si>
  <si>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</si>
  <si>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</si>
  <si>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</si>
  <si>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</si>
  <si>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</si>
  <si>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</si>
  <si>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</si>
  <si>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</si>
  <si>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</si>
  <si>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</si>
  <si>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</si>
  <si>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</si>
  <si>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</si>
  <si>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</si>
  <si>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</si>
  <si>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</si>
  <si>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</si>
  <si>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</si>
  <si>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</si>
  <si>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</si>
  <si>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</si>
  <si>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</si>
  <si>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</si>
  <si>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</si>
  <si>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</si>
  <si>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</si>
  <si>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</si>
  <si>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</si>
  <si>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</si>
  <si>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</si>
  <si>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</si>
  <si>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</si>
  <si>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</si>
  <si>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</si>
  <si>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</si>
  <si>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</si>
  <si>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</si>
  <si>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</si>
  <si>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</si>
  <si>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</si>
  <si>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</si>
  <si>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</si>
  <si>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</si>
  <si>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</si>
  <si>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</si>
  <si>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</si>
  <si>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</si>
  <si>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</si>
  <si>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</si>
  <si>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</si>
  <si>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</si>
  <si>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</si>
  <si>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</si>
  <si>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</si>
  <si>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</si>
  <si>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</si>
  <si>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</si>
  <si>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</si>
  <si>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</si>
  <si>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</si>
  <si>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</si>
  <si>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</si>
  <si>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</si>
  <si>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</si>
  <si>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</si>
  <si>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</si>
  <si>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</si>
  <si>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</si>
  <si>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</si>
  <si>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</si>
  <si>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</si>
  <si>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</si>
  <si>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</si>
  <si>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</si>
  <si>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</si>
  <si>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</si>
  <si>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</si>
  <si>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</si>
  <si>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</si>
  <si>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</si>
  <si>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</si>
  <si>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</si>
  <si>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</si>
  <si>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</si>
  <si>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</si>
  <si>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</si>
  <si>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</si>
  <si>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</si>
  <si>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</si>
  <si>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</si>
  <si>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</si>
  <si>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</si>
  <si>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</si>
  <si>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</si>
  <si>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</si>
  <si>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</si>
  <si>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</si>
  <si>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</si>
  <si>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</si>
  <si>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</si>
  <si>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</si>
  <si>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</si>
  <si>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</si>
  <si>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</si>
  <si>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</si>
  <si>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</si>
  <si>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</si>
  <si>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</si>
  <si>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</si>
  <si>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</si>
  <si>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</si>
  <si>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</si>
  <si>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</si>
  <si>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</si>
  <si>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</si>
  <si>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</si>
  <si>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</si>
  <si>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</si>
  <si>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</si>
  <si>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</si>
  <si>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</si>
  <si>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</si>
  <si>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</si>
  <si>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</si>
  <si>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</si>
  <si>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</si>
  <si>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</si>
  <si>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</si>
  <si>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</si>
  <si>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</si>
  <si>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</si>
  <si>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</si>
  <si>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</si>
  <si>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</si>
  <si>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</si>
  <si>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</si>
  <si>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</si>
  <si>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</si>
  <si>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</si>
  <si>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</si>
  <si>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</si>
  <si>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</si>
  <si>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</si>
  <si>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</si>
  <si>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</si>
  <si>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</si>
  <si>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</si>
  <si>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</si>
  <si>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</si>
  <si>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</si>
  <si>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</si>
  <si>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</si>
  <si>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</si>
  <si>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</si>
  <si>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</si>
  <si>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</si>
  <si>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</si>
  <si>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</si>
  <si>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</si>
  <si>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</si>
  <si>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</si>
  <si>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</si>
  <si>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</si>
  <si>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</si>
  <si>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</si>
  <si>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</si>
  <si>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</si>
  <si>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</si>
  <si>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</si>
  <si>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</si>
  <si>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</si>
  <si>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</si>
  <si>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</si>
  <si>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</si>
  <si>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</si>
  <si>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</si>
  <si>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</si>
  <si>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</si>
  <si>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</si>
  <si>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</si>
  <si>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</si>
  <si>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</si>
  <si>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</si>
  <si>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</si>
  <si>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</si>
  <si>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</si>
  <si>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</si>
  <si>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</si>
  <si>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</si>
  <si>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</si>
  <si>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</si>
  <si>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</si>
  <si>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</si>
  <si>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</si>
  <si>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</si>
  <si>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</si>
  <si>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</si>
  <si>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</si>
  <si>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</si>
  <si>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</si>
  <si>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</si>
  <si>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</si>
  <si>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</si>
  <si>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</si>
  <si>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</si>
  <si>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</si>
  <si>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</si>
  <si>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</si>
  <si>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</si>
  <si>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</si>
  <si>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</si>
  <si>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</si>
  <si>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</si>
  <si>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</si>
  <si>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</si>
  <si>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</si>
  <si>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</si>
  <si>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</si>
  <si>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</si>
  <si>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</si>
  <si>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</si>
  <si>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</si>
  <si>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</si>
  <si>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</si>
  <si>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</si>
  <si>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</si>
  <si>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</si>
  <si>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</si>
  <si>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</si>
  <si>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</si>
  <si>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</si>
  <si>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</si>
  <si>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</si>
  <si>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</si>
  <si>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</si>
  <si>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</si>
  <si>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</si>
  <si>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</si>
  <si>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</si>
  <si>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</si>
  <si>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</si>
  <si>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</si>
  <si>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</si>
  <si>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</si>
  <si>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</si>
  <si>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</si>
  <si>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</si>
  <si>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</si>
  <si>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</si>
  <si>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</si>
  <si>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</si>
  <si>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</si>
  <si>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</si>
  <si>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</si>
  <si>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</si>
  <si>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</si>
  <si>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</si>
  <si>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</si>
  <si>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</si>
  <si>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</si>
  <si>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</si>
  <si>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</si>
  <si>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</si>
  <si>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</si>
  <si>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</si>
  <si>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</si>
  <si>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</si>
  <si>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</si>
  <si>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</si>
  <si>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</si>
  <si>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</si>
  <si>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</si>
  <si>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</si>
  <si>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</si>
  <si>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</si>
  <si>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</si>
  <si>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</si>
  <si>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</si>
  <si>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</si>
  <si>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</si>
  <si>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</si>
  <si>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</si>
  <si>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</si>
  <si>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</si>
  <si>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</si>
  <si>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</si>
  <si>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</si>
  <si>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</si>
  <si>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</si>
  <si>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</si>
  <si>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</si>
  <si>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</si>
  <si>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</si>
  <si>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</si>
  <si>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</si>
  <si>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</si>
  <si>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</si>
  <si>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</si>
  <si>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</si>
  <si>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</si>
  <si>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</si>
  <si>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</si>
  <si>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</si>
  <si>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</si>
  <si>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</si>
  <si>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</si>
  <si>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</si>
  <si>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</si>
  <si>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</si>
  <si>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</si>
  <si>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</si>
  <si>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</si>
  <si>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</si>
  <si>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</si>
  <si>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</si>
  <si>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</si>
  <si>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</si>
  <si>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</si>
  <si>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</si>
  <si>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</si>
  <si>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</si>
  <si>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</si>
  <si>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</si>
  <si>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</si>
  <si>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</si>
  <si>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</si>
  <si>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</si>
  <si>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</si>
  <si>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</si>
  <si>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</si>
  <si>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</si>
  <si>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</si>
  <si>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</si>
  <si>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</si>
  <si>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</si>
  <si>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</si>
  <si>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</si>
  <si>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</si>
  <si>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</si>
  <si>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</si>
  <si>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</si>
  <si>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</si>
  <si>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</si>
  <si>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</si>
  <si>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</si>
  <si>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</si>
  <si>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</si>
  <si>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</si>
  <si>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</si>
  <si>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</si>
  <si>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</si>
  <si>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</si>
  <si>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</si>
  <si>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</si>
  <si>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</si>
  <si>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</si>
  <si>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</si>
  <si>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</si>
  <si>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</si>
  <si>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</si>
  <si>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</si>
  <si>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</si>
  <si>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</si>
  <si>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</si>
  <si>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</si>
  <si>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</si>
  <si>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</si>
  <si>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</si>
  <si>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</si>
  <si>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</si>
  <si>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</si>
  <si>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</si>
  <si>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</si>
  <si>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</si>
  <si>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</si>
  <si>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</si>
  <si>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</si>
  <si>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</si>
  <si>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</si>
  <si>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</si>
  <si>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</si>
  <si>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</si>
  <si>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</si>
  <si>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</si>
  <si>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</si>
  <si>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</si>
  <si>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</si>
  <si>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</si>
  <si>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</si>
  <si>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</si>
  <si>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</si>
  <si>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</si>
  <si>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</si>
  <si>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</si>
  <si>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</si>
  <si>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</si>
  <si>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</si>
  <si>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</si>
  <si>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</si>
  <si>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</si>
  <si>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</si>
  <si>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</si>
  <si>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</si>
  <si>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</si>
  <si>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</si>
  <si>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</si>
  <si>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</si>
  <si>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</si>
  <si>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</si>
  <si>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</si>
  <si>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</si>
  <si>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</si>
  <si>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</si>
  <si>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</si>
  <si>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</si>
  <si>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</si>
  <si>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</si>
  <si>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</si>
  <si>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</si>
  <si>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</si>
  <si>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</si>
  <si>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</si>
  <si>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</si>
  <si>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</si>
  <si>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</si>
  <si>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</si>
  <si>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</si>
  <si>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</si>
  <si>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</si>
  <si>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</si>
  <si>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</si>
  <si>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</si>
  <si>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</si>
  <si>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</si>
  <si>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</si>
  <si>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</si>
  <si>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</si>
  <si>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</si>
  <si>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</si>
  <si>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</si>
  <si>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</si>
  <si>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</si>
  <si>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</si>
  <si>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</si>
  <si>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</si>
  <si>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</si>
  <si>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</si>
  <si>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</si>
  <si>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</si>
  <si>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</si>
  <si>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</si>
  <si>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</si>
  <si>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</si>
  <si>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</si>
  <si>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</si>
  <si>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</si>
  <si>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</si>
  <si>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</si>
  <si>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</si>
  <si>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</si>
  <si>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</si>
  <si>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</si>
  <si>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</si>
  <si>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</si>
  <si>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</si>
  <si>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</si>
  <si>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</si>
  <si>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</si>
  <si>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</si>
  <si>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</si>
  <si>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</si>
  <si>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</si>
  <si>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</si>
  <si>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</si>
  <si>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</si>
  <si>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</si>
  <si>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</si>
  <si>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</si>
  <si>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</si>
  <si>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</si>
  <si>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</si>
  <si>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</si>
  <si>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</si>
  <si>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</si>
  <si>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</si>
  <si>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</si>
  <si>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</si>
  <si>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</si>
  <si>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</si>
  <si>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</si>
  <si>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</si>
  <si>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</si>
  <si>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</si>
  <si>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</si>
  <si>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</si>
  <si>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</si>
  <si>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</si>
  <si>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</si>
  <si>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</si>
  <si>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</si>
  <si>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</si>
  <si>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</si>
  <si>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</si>
  <si>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</si>
  <si>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</si>
  <si>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</si>
  <si>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</si>
  <si>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</si>
  <si>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</si>
  <si>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</si>
  <si>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</si>
  <si>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</si>
  <si>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</si>
  <si>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</si>
  <si>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</si>
  <si>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</si>
  <si>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</si>
  <si>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</si>
  <si>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</si>
  <si>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</si>
  <si>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</si>
  <si>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</si>
  <si>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</si>
  <si>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</si>
  <si>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</si>
  <si>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</si>
  <si>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</si>
  <si>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</si>
  <si>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</si>
  <si>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</si>
  <si>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</si>
  <si>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</si>
  <si>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</si>
  <si>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</si>
  <si>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</si>
  <si>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</si>
  <si>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</si>
  <si>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</si>
  <si>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</si>
  <si>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</si>
  <si>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</si>
  <si>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</si>
  <si>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</si>
  <si>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</si>
  <si>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</si>
  <si>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</si>
  <si>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</si>
  <si>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</si>
  <si>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</si>
  <si>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</si>
  <si>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</si>
  <si>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</si>
  <si>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</si>
  <si>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</si>
  <si>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</si>
  <si>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</si>
  <si>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</si>
  <si>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</si>
  <si>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</si>
  <si>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</si>
  <si>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</si>
  <si>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</si>
  <si>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</si>
  <si>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</si>
  <si>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</si>
  <si>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</si>
  <si>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</si>
  <si>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</si>
  <si>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</si>
  <si>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</si>
  <si>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</si>
  <si>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</si>
  <si>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</si>
  <si>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</si>
  <si>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</si>
  <si>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</si>
  <si>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</si>
  <si>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</si>
  <si>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</si>
  <si>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</si>
  <si>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</si>
  <si>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</si>
  <si>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</si>
  <si>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</si>
  <si>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</si>
  <si>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</si>
  <si>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</si>
  <si>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</si>
  <si>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</si>
  <si>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</si>
  <si>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</si>
  <si>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</si>
  <si>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</si>
  <si>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</si>
  <si>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</si>
  <si>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</si>
  <si>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</si>
  <si>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</si>
  <si>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</si>
  <si>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</si>
  <si>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</si>
  <si>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</si>
  <si>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</si>
  <si>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</si>
  <si>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</si>
  <si>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</si>
  <si>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</si>
  <si>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</si>
  <si>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</si>
  <si>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</si>
  <si>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</si>
  <si>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</si>
  <si>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</si>
  <si>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</si>
  <si>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</si>
  <si>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</si>
  <si>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</si>
  <si>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</si>
  <si>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</si>
  <si>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</si>
  <si>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</si>
  <si>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</si>
  <si>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</si>
  <si>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</si>
  <si>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</si>
  <si>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</si>
  <si>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</si>
  <si>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</si>
  <si>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</si>
  <si>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</si>
  <si>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</si>
  <si>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</si>
  <si>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</si>
  <si>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</si>
  <si>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</si>
  <si>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</si>
  <si>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</si>
  <si>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</si>
  <si>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</si>
  <si>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</si>
  <si>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</si>
  <si>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</si>
  <si>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</si>
  <si>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</si>
  <si>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</si>
  <si>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</si>
  <si>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</si>
  <si>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</si>
  <si>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</si>
  <si>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</si>
  <si>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</si>
  <si>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</si>
  <si>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</si>
  <si>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</si>
  <si>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</si>
  <si>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</si>
  <si>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</si>
  <si>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</si>
  <si>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</si>
  <si>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</si>
  <si>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</si>
  <si>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</si>
  <si>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</si>
  <si>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</si>
  <si>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</si>
  <si>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</si>
  <si>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</si>
  <si>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</si>
  <si>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</si>
  <si>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</si>
  <si>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</si>
  <si>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</si>
  <si>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</si>
  <si>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</si>
  <si>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</si>
  <si>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</si>
  <si>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</si>
  <si>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</si>
  <si>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</si>
  <si>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</si>
  <si>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</si>
  <si>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</si>
  <si>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</si>
  <si>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</si>
  <si>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</si>
  <si>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</si>
  <si>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</si>
  <si>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</si>
  <si>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</si>
  <si>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</si>
  <si>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</si>
  <si>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</si>
  <si>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</si>
  <si>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</si>
  <si>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</si>
  <si>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</si>
  <si>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</si>
  <si>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</si>
  <si>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</si>
  <si>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</si>
  <si>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</si>
  <si>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</si>
  <si>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</si>
  <si>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</si>
  <si>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</si>
  <si>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</si>
  <si>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</si>
  <si>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</si>
  <si>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</si>
  <si>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</si>
  <si>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</si>
  <si>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</si>
  <si>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</si>
  <si>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</si>
  <si>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</si>
  <si>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</si>
  <si>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</si>
  <si>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</si>
  <si>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</si>
  <si>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</si>
  <si>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</si>
  <si>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</si>
  <si>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</si>
  <si>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</si>
  <si>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</si>
  <si>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</si>
  <si>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</si>
  <si>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</si>
  <si>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</si>
  <si>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</si>
  <si>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</si>
  <si>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</si>
  <si>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</si>
  <si>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</si>
  <si>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</si>
  <si>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</si>
  <si>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</si>
  <si>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</si>
  <si>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</si>
  <si>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</si>
  <si>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</si>
  <si>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</si>
  <si>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</si>
  <si>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</si>
  <si>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</si>
  <si>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</si>
  <si>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</si>
  <si>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</si>
  <si>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</si>
  <si>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</si>
  <si>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</si>
  <si>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</si>
  <si>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</si>
  <si>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</si>
  <si>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</si>
  <si>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</si>
  <si>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</si>
  <si>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</si>
  <si>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</si>
  <si>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</si>
  <si>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</si>
  <si>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</si>
  <si>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</si>
  <si>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</si>
  <si>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</si>
  <si>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</si>
  <si>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</si>
  <si>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</si>
  <si>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</si>
  <si>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</si>
  <si>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</si>
  <si>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</si>
  <si>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</si>
  <si>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</si>
  <si>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</si>
  <si>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</si>
  <si>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</si>
  <si>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</si>
  <si>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</si>
  <si>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</si>
  <si>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</si>
  <si>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</si>
  <si>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</si>
  <si>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</si>
  <si>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</si>
  <si>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</si>
  <si>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</si>
  <si>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</si>
  <si>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</si>
  <si>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</si>
  <si>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</si>
  <si>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</si>
  <si>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</si>
  <si>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</si>
  <si>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</si>
  <si>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</si>
  <si>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</si>
  <si>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</si>
  <si>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</si>
  <si>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</si>
  <si>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</si>
  <si>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</si>
  <si>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</si>
  <si>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</si>
  <si>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</si>
  <si>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</si>
  <si>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</si>
  <si>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</si>
  <si>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</si>
  <si>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</si>
  <si>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</si>
  <si>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</si>
  <si>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</si>
  <si>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</si>
  <si>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</si>
  <si>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</si>
  <si>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</si>
  <si>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</si>
  <si>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</si>
  <si>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</si>
  <si>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</si>
  <si>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</si>
  <si>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</si>
  <si>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</si>
  <si>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</si>
  <si>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</si>
  <si>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</si>
  <si>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</si>
  <si>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</si>
  <si>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</si>
  <si>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</si>
  <si>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</si>
  <si>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</si>
  <si>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</si>
  <si>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</si>
  <si>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</si>
  <si>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</si>
  <si>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</si>
  <si>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</si>
  <si>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</si>
  <si>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</si>
  <si>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</si>
  <si>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</si>
  <si>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</si>
  <si>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</si>
  <si>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</si>
  <si>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</si>
  <si>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</si>
  <si>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</si>
  <si>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</si>
  <si>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</si>
  <si>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</si>
  <si>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</si>
  <si>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</si>
  <si>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</si>
  <si>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</si>
  <si>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</si>
  <si>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</si>
  <si>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</si>
  <si>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</si>
  <si>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</si>
  <si>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</si>
  <si>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</si>
  <si>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</si>
  <si>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</si>
  <si>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</si>
  <si>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</si>
  <si>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</si>
  <si>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</si>
  <si>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</si>
  <si>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</si>
  <si>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</si>
  <si>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</si>
  <si>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</si>
  <si>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</si>
  <si>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</si>
  <si>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</si>
  <si>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</si>
  <si>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</si>
  <si>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</si>
  <si>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</si>
  <si>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</si>
  <si>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</si>
  <si>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</si>
  <si>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</si>
  <si>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</si>
  <si>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</si>
  <si>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</si>
  <si>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</si>
  <si>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</si>
  <si>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</si>
  <si>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</si>
  <si>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</si>
  <si>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</si>
  <si>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</si>
  <si>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</si>
  <si>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</si>
  <si>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</si>
  <si>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</si>
  <si>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</si>
  <si>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</si>
  <si>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</si>
  <si>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</si>
  <si>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</si>
  <si>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</si>
  <si>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</si>
  <si>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</si>
  <si>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</si>
  <si>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</si>
  <si>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</si>
  <si>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</si>
  <si>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</si>
  <si>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</si>
  <si>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</si>
  <si>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</si>
  <si>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</si>
  <si>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</si>
  <si>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</si>
  <si>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</si>
  <si>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</si>
  <si>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</si>
  <si>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</si>
  <si>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</si>
  <si>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</si>
  <si>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</si>
  <si>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</si>
  <si>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</si>
  <si>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</si>
  <si>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</si>
  <si>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</si>
  <si>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</si>
  <si>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</si>
  <si>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</si>
  <si>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</si>
  <si>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</si>
  <si>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</si>
  <si>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</si>
  <si>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</si>
  <si>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</si>
  <si>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</si>
  <si>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</si>
  <si>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</si>
  <si>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</si>
  <si>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</si>
  <si>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</si>
  <si>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</si>
  <si>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</si>
  <si>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</si>
  <si>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</si>
  <si>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</si>
  <si>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</si>
  <si>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</si>
  <si>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</si>
  <si>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</si>
  <si>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</si>
  <si>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</si>
  <si>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</si>
  <si>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</si>
  <si>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</si>
  <si>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</si>
  <si>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</si>
  <si>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</si>
  <si>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</si>
  <si>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</si>
  <si>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</si>
  <si>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</si>
  <si>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</si>
  <si>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</si>
  <si>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</si>
  <si>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</si>
  <si>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</si>
  <si>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</si>
  <si>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</si>
  <si>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</si>
  <si>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</si>
  <si>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</si>
  <si>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</si>
  <si>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</si>
  <si>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</si>
  <si>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</si>
  <si>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</si>
  <si>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</si>
  <si>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</si>
  <si>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</si>
  <si>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</si>
  <si>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</si>
  <si>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</si>
  <si>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</si>
  <si>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</si>
  <si>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</si>
  <si>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</si>
  <si>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</si>
  <si>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</si>
  <si>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</si>
  <si>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</si>
  <si>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</si>
  <si>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</si>
  <si>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</si>
  <si>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</si>
  <si>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</si>
  <si>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</si>
  <si>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</si>
  <si>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</si>
  <si>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</si>
  <si>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</si>
  <si>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</si>
  <si>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</si>
  <si>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</si>
  <si>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</si>
  <si>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</si>
  <si>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</si>
  <si>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</si>
  <si>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</si>
  <si>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</si>
  <si>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</si>
  <si>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</si>
  <si>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</si>
  <si>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</si>
  <si>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</si>
  <si>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</si>
  <si>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</si>
  <si>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</si>
  <si>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</si>
  <si>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</si>
  <si>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</si>
  <si>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</si>
  <si>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</si>
  <si>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</si>
  <si>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</si>
  <si>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</si>
  <si>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</si>
  <si>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</si>
  <si>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</si>
  <si>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</si>
  <si>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</si>
  <si>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</si>
  <si>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</si>
  <si>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</si>
  <si>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</si>
  <si>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</si>
  <si>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</si>
  <si>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</si>
  <si>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</si>
  <si>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</si>
  <si>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</si>
  <si>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</si>
  <si>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</si>
  <si>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</si>
  <si>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</si>
  <si>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</si>
  <si>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</si>
  <si>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</si>
  <si>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</si>
  <si>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</si>
  <si>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</si>
  <si>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</si>
  <si>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</si>
  <si>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</si>
  <si>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</si>
  <si>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</si>
  <si>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</si>
  <si>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</si>
  <si>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</si>
  <si>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</si>
  <si>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</si>
  <si>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</si>
  <si>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</si>
  <si>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</si>
  <si>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</si>
  <si>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</si>
  <si>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</si>
  <si>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</si>
  <si>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</si>
  <si>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</si>
  <si>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</si>
  <si>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</si>
  <si>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</si>
  <si>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</si>
  <si>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</si>
  <si>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</si>
  <si>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</si>
  <si>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</si>
  <si>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</si>
  <si>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</si>
  <si>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</si>
  <si>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</si>
  <si>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</si>
  <si>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</si>
  <si>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</si>
  <si>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</si>
  <si>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</si>
  <si>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</si>
  <si>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</si>
  <si>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</si>
  <si>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</si>
  <si>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</si>
  <si>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</si>
  <si>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</si>
  <si>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</si>
  <si>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</si>
  <si>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</si>
  <si>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</si>
  <si>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</si>
  <si>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</si>
  <si>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</si>
  <si>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</si>
  <si>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</si>
  <si>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</si>
  <si>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</si>
  <si>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</si>
  <si>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</si>
  <si>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</si>
  <si>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</si>
  <si>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</si>
  <si>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</si>
  <si>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</si>
  <si>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</si>
  <si>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</si>
  <si>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</si>
  <si>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</si>
  <si>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</si>
  <si>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</si>
  <si>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</si>
  <si>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</si>
  <si>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</si>
  <si>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</si>
  <si>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</si>
  <si>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</si>
  <si>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</si>
  <si>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</si>
  <si>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</si>
  <si>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</si>
  <si>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</si>
  <si>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</si>
  <si>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</si>
  <si>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</si>
  <si>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</si>
  <si>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</si>
  <si>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</si>
  <si>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</si>
  <si>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</si>
  <si>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</si>
  <si>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</si>
  <si>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</si>
  <si>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</si>
  <si>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</si>
  <si>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</si>
  <si>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</si>
  <si>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</si>
  <si>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</si>
  <si>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</si>
  <si>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</si>
  <si>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</si>
  <si>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</si>
  <si>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</si>
  <si>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</si>
  <si>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</si>
  <si>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</si>
  <si>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</si>
  <si>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</si>
  <si>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</si>
  <si>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</si>
  <si>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</si>
  <si>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</si>
  <si>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</si>
  <si>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</si>
  <si>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</si>
  <si>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</si>
  <si>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</si>
  <si>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</si>
  <si>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</si>
  <si>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</si>
  <si>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</si>
  <si>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</si>
  <si>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</si>
  <si>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</si>
  <si>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</si>
  <si>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</si>
  <si>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</si>
  <si>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</si>
  <si>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</si>
  <si>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</si>
  <si>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</si>
  <si>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</si>
  <si>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</si>
  <si>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</si>
  <si>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</si>
  <si>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</si>
  <si>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</si>
  <si>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</si>
  <si>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</si>
  <si>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</si>
  <si>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</si>
  <si>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</si>
  <si>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</si>
  <si>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</si>
  <si>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</si>
  <si>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</si>
  <si>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</si>
  <si>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</si>
  <si>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</si>
  <si>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</si>
  <si>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</si>
  <si>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</si>
  <si>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</si>
  <si>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</si>
  <si>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</si>
  <si>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</si>
  <si>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</si>
  <si>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</si>
  <si>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</si>
  <si>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</si>
  <si>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</si>
  <si>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</si>
  <si>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</si>
  <si>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</si>
  <si>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</si>
  <si>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</si>
  <si>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</si>
  <si>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</si>
  <si>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</si>
  <si>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</si>
  <si>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</si>
  <si>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</si>
  <si>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</si>
  <si>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</si>
  <si>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</si>
  <si>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</si>
  <si>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</si>
  <si>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</si>
  <si>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</si>
  <si>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</si>
  <si>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</si>
  <si>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</si>
  <si>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</si>
  <si>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</si>
  <si>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</si>
  <si>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</si>
  <si>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</si>
  <si>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</si>
  <si>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</si>
  <si>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</si>
  <si>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</si>
  <si>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</si>
  <si>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</si>
  <si>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</si>
  <si>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</si>
  <si>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</si>
  <si>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</si>
  <si>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</si>
  <si>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</si>
  <si>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</si>
  <si>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</si>
  <si>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</si>
  <si>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</si>
  <si>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</si>
  <si>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</si>
  <si>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</si>
  <si>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</si>
  <si>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</si>
  <si>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</si>
  <si>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</si>
  <si>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</si>
  <si>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</si>
  <si>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</si>
  <si>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</si>
  <si>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</si>
  <si>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</si>
  <si>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</si>
  <si>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</si>
  <si>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</si>
  <si>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</si>
  <si>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</si>
  <si>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</si>
  <si>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</si>
  <si>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</si>
  <si>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</si>
  <si>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</si>
  <si>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</si>
  <si>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</si>
  <si>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</si>
  <si>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</si>
  <si>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</si>
  <si>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</si>
  <si>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</si>
  <si>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</si>
  <si>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</si>
  <si>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</si>
  <si>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</si>
  <si>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</si>
  <si>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</si>
  <si>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</si>
  <si>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</si>
  <si>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</si>
  <si>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</si>
  <si>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</si>
  <si>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</si>
  <si>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</si>
  <si>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</si>
  <si>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</si>
  <si>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</si>
  <si>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</si>
  <si>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</si>
  <si>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</si>
  <si>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</si>
  <si>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</si>
  <si>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</si>
  <si>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</si>
  <si>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</si>
  <si>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</si>
  <si>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</si>
  <si>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</si>
  <si>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</si>
  <si>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</si>
  <si>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</si>
  <si>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</si>
  <si>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</si>
  <si>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</si>
  <si>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</si>
  <si>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</si>
  <si>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</si>
  <si>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</si>
  <si>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</si>
  <si>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</si>
  <si>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</si>
  <si>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</si>
  <si>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</si>
  <si>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</si>
  <si>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</si>
  <si>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</si>
  <si>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</si>
  <si>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</si>
  <si>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</si>
  <si>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</si>
  <si>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</si>
  <si>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</si>
  <si>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</si>
  <si>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</si>
  <si>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</si>
  <si>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</si>
  <si>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</si>
  <si>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</si>
  <si>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</si>
  <si>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</si>
  <si>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</si>
  <si>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</si>
  <si>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</si>
  <si>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</si>
  <si>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</si>
  <si>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</si>
  <si>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</si>
  <si>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</si>
  <si>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</si>
  <si>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</si>
  <si>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</si>
  <si>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</si>
  <si>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</si>
  <si>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</si>
  <si>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</si>
  <si>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</si>
  <si>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</si>
  <si>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</si>
  <si>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</si>
  <si>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</si>
  <si>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</si>
  <si>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</si>
  <si>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</si>
  <si>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</si>
  <si>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</si>
  <si>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</si>
  <si>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</si>
  <si>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</si>
  <si>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</si>
  <si>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</si>
  <si>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</si>
  <si>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</si>
  <si>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</si>
  <si>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</si>
  <si>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</si>
  <si>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</si>
  <si>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</si>
  <si>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</si>
  <si>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</si>
  <si>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</si>
  <si>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</si>
  <si>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</si>
  <si>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</si>
  <si>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</si>
  <si>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</si>
  <si>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</si>
  <si>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</si>
  <si>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</si>
  <si>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</si>
  <si>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</si>
  <si>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</si>
  <si>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</si>
  <si>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</si>
  <si>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</si>
  <si>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</si>
  <si>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</si>
  <si>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</si>
  <si>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</si>
  <si>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</si>
  <si>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</si>
  <si>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</si>
  <si>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</si>
  <si>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</si>
  <si>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</si>
  <si>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</si>
  <si>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</si>
  <si>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</si>
  <si>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</si>
  <si>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</si>
  <si>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</si>
  <si>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</si>
  <si>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</si>
  <si>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</si>
  <si>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</si>
  <si>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</si>
  <si>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</si>
  <si>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</si>
  <si>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</si>
  <si>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</si>
  <si>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</si>
  <si>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</si>
  <si>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</si>
  <si>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</si>
  <si>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</si>
  <si>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</si>
  <si>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</si>
  <si>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</si>
  <si>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</si>
  <si>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</si>
  <si>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</si>
  <si>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</si>
  <si>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</si>
  <si>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</si>
  <si>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</si>
  <si>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</si>
  <si>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</si>
  <si>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</si>
  <si>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</si>
  <si>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</si>
  <si>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</si>
  <si>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</si>
  <si>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</si>
  <si>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</si>
  <si>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</si>
  <si>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</si>
  <si>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</si>
  <si>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</si>
  <si>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</si>
  <si>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</si>
  <si>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</si>
  <si>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</si>
  <si>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</si>
  <si>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</si>
  <si>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</si>
  <si>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</si>
  <si>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</si>
  <si>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</si>
  <si>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</si>
  <si>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</si>
  <si>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</si>
  <si>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</si>
  <si>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</si>
  <si>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</si>
  <si>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</si>
  <si>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</si>
  <si>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</si>
  <si>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</si>
  <si>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</si>
  <si>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</si>
  <si>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</si>
  <si>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</si>
  <si>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</si>
  <si>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</si>
  <si>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</si>
  <si>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</si>
  <si>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</si>
  <si>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</si>
  <si>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</si>
  <si>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</si>
  <si>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</si>
  <si>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</si>
  <si>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</si>
  <si>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</si>
  <si>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</si>
  <si>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</si>
  <si>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</si>
  <si>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</si>
  <si>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</si>
  <si>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</si>
  <si>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</si>
  <si>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</si>
  <si>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</si>
  <si>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</si>
  <si>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</si>
  <si>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</si>
  <si>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</si>
  <si>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</si>
  <si>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</si>
  <si>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</si>
  <si>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</si>
  <si>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</si>
  <si>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</si>
  <si>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</si>
  <si>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</si>
  <si>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</si>
  <si>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</si>
  <si>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</si>
  <si>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</si>
  <si>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</si>
  <si>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</si>
  <si>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</si>
  <si>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</si>
  <si>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</si>
  <si>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</si>
  <si>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</si>
  <si>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</si>
  <si>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</si>
  <si>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</si>
  <si>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</si>
  <si>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</si>
  <si>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</si>
  <si>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</si>
  <si>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</si>
  <si>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</si>
  <si>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</si>
  <si>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</si>
  <si>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</si>
  <si>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</si>
  <si>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</si>
  <si>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</si>
  <si>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</si>
  <si>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</si>
  <si>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</si>
  <si>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</si>
  <si>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</si>
  <si>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</si>
  <si>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</si>
  <si>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</si>
  <si>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</si>
  <si>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</si>
  <si>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</si>
  <si>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</si>
  <si>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</si>
  <si>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</si>
  <si>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</si>
  <si>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</si>
  <si>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</si>
  <si>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</si>
  <si>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</si>
  <si>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</si>
  <si>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</si>
  <si>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</si>
  <si>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</si>
  <si>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</si>
  <si>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</si>
  <si>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</si>
  <si>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</si>
  <si>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</si>
  <si>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</si>
  <si>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</si>
  <si>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</si>
  <si>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</si>
  <si>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</si>
  <si>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</si>
  <si>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</si>
  <si>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</si>
  <si>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</si>
  <si>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</si>
  <si>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</si>
  <si>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</si>
  <si>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</si>
  <si>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</si>
  <si>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</si>
  <si>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</si>
  <si>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</si>
  <si>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</si>
  <si>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</si>
  <si>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</si>
  <si>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</si>
  <si>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</si>
  <si>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</si>
  <si>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</si>
  <si>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</si>
  <si>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</si>
  <si>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</si>
  <si>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</si>
  <si>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</si>
  <si>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</si>
  <si>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</si>
  <si>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</si>
  <si>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</si>
  <si>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</si>
  <si>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</si>
  <si>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</si>
  <si>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</si>
  <si>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</si>
  <si>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</si>
  <si>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</si>
  <si>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</si>
  <si>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</si>
  <si>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</si>
  <si>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</si>
  <si>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</si>
  <si>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</si>
  <si>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</si>
  <si>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</si>
  <si>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</si>
  <si>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</si>
  <si>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</si>
  <si>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</si>
  <si>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</si>
  <si>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</si>
  <si>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</si>
  <si>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</si>
  <si>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</si>
  <si>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</si>
  <si>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</si>
  <si>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</si>
  <si>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</si>
  <si>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</si>
  <si>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</si>
  <si>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</si>
  <si>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</si>
  <si>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</si>
  <si>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</si>
  <si>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</si>
  <si>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</si>
  <si>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</si>
  <si>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</si>
  <si>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</si>
  <si>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</si>
  <si>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</si>
  <si>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</si>
  <si>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</si>
  <si>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</si>
  <si>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</si>
  <si>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</si>
  <si>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</si>
  <si>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</si>
  <si>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</si>
  <si>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</si>
  <si>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</si>
  <si>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</si>
  <si>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</si>
  <si>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</si>
  <si>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</si>
  <si>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</si>
  <si>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</si>
  <si>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</si>
  <si>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</si>
  <si>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</si>
  <si>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</si>
  <si>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</si>
  <si>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</si>
  <si>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</si>
  <si>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</si>
  <si>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</si>
  <si>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</si>
  <si>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</si>
  <si>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</si>
  <si>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</si>
  <si>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</si>
  <si>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</si>
  <si>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</si>
  <si>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</si>
  <si>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</si>
  <si>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</si>
  <si>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</si>
  <si>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</si>
  <si>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</si>
  <si>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</si>
  <si>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</si>
  <si>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</si>
  <si>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</si>
  <si>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</si>
  <si>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</si>
  <si>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</si>
  <si>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</si>
  <si>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</si>
  <si>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</si>
  <si>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</si>
  <si>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</si>
  <si>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</si>
  <si>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</si>
  <si>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</si>
  <si>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</si>
  <si>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</si>
  <si>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</si>
  <si>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</si>
  <si>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</si>
  <si>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</si>
  <si>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</si>
  <si>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</si>
  <si>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</si>
  <si>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</si>
  <si>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</si>
  <si>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</si>
  <si>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</si>
  <si>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</si>
  <si>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</si>
  <si>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</si>
  <si>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</si>
  <si>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</si>
  <si>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</si>
  <si>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</si>
  <si>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</si>
  <si>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</si>
  <si>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</si>
  <si>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</si>
  <si>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</si>
  <si>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</si>
  <si>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</si>
  <si>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</si>
  <si>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</si>
  <si>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</si>
  <si>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</si>
  <si>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</si>
  <si>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</si>
  <si>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</si>
  <si>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</si>
  <si>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</si>
  <si>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</si>
  <si>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</si>
  <si>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</si>
  <si>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</si>
  <si>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</si>
  <si>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</si>
  <si>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</si>
  <si>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</si>
  <si>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</si>
  <si>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</si>
  <si>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</si>
  <si>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</si>
  <si>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</si>
  <si>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</si>
  <si>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</si>
  <si>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</si>
  <si>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</si>
  <si>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</si>
  <si>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</si>
  <si>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</si>
  <si>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</si>
  <si>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</si>
  <si>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</si>
  <si>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</si>
  <si>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</si>
  <si>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</si>
  <si>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</si>
  <si>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</si>
  <si>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</si>
  <si>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</si>
  <si>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</si>
  <si>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</si>
  <si>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</si>
  <si>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</si>
  <si>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</si>
  <si>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</si>
  <si>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</si>
  <si>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</si>
  <si>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</si>
  <si>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</si>
  <si>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</si>
  <si>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</si>
  <si>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</si>
  <si>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</si>
  <si>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</si>
  <si>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</si>
  <si>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</si>
  <si>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</si>
  <si>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</si>
  <si>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</si>
  <si>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</si>
  <si>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</si>
  <si>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</si>
  <si>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</si>
  <si>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</si>
  <si>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</si>
  <si>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</si>
  <si>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</si>
  <si>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</si>
  <si>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</si>
  <si>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</si>
  <si>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</si>
  <si>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</si>
  <si>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</si>
  <si>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</si>
  <si>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</si>
  <si>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</si>
  <si>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</si>
  <si>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</si>
  <si>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</si>
  <si>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</si>
  <si>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</si>
  <si>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</si>
  <si>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</si>
  <si>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</si>
  <si>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</si>
  <si>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</si>
  <si>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</si>
  <si>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</si>
  <si>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</si>
  <si>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</si>
  <si>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</si>
  <si>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</si>
  <si>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</si>
  <si>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</si>
  <si>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</si>
  <si>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</si>
  <si>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</si>
  <si>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</si>
  <si>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</si>
  <si>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</si>
  <si>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</si>
  <si>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</si>
  <si>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</si>
  <si>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</si>
  <si>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</si>
  <si>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</si>
  <si>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</si>
  <si>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</si>
  <si>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</si>
  <si>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</si>
  <si>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</si>
  <si>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</si>
  <si>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</si>
  <si>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</si>
  <si>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</si>
  <si>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</si>
  <si>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</si>
  <si>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</si>
  <si>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</si>
  <si>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</si>
  <si>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</si>
  <si>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</si>
  <si>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</si>
  <si>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</si>
  <si>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</si>
  <si>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</si>
  <si>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</si>
  <si>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</si>
  <si>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</si>
  <si>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</si>
  <si>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</si>
  <si>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</si>
  <si>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</si>
  <si>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</si>
  <si>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</si>
  <si>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</si>
  <si>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</si>
  <si>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</si>
  <si>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</si>
  <si>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</si>
  <si>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</si>
  <si>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</si>
  <si>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</si>
  <si>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</si>
  <si>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</si>
  <si>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</si>
  <si>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</si>
  <si>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</si>
  <si>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</si>
  <si>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</si>
  <si>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</si>
  <si>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</si>
  <si>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</si>
  <si>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</si>
  <si>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</si>
  <si>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</si>
  <si>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</si>
  <si>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</si>
  <si>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</si>
  <si>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</si>
  <si>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</si>
  <si>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</si>
  <si>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</si>
  <si>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</si>
  <si>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</si>
  <si>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</si>
  <si>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</si>
  <si>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</si>
  <si>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</si>
  <si>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</si>
  <si>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</si>
  <si>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</si>
  <si>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</si>
  <si>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</si>
  <si>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</si>
  <si>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</si>
  <si>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</si>
  <si>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</si>
  <si>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</si>
  <si>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</si>
  <si>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</si>
  <si>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</si>
  <si>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</si>
  <si>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</si>
  <si>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</si>
  <si>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</si>
  <si>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</si>
  <si>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</si>
  <si>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</si>
  <si>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</si>
  <si>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</si>
  <si>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</si>
  <si>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</si>
  <si>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</si>
  <si>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</si>
  <si>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</si>
  <si>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</si>
  <si>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</si>
  <si>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</si>
  <si>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</si>
  <si>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</si>
  <si>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</si>
  <si>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</si>
  <si>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</si>
  <si>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</si>
  <si>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</si>
  <si>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</si>
  <si>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</si>
  <si>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</si>
  <si>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</si>
  <si>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</si>
  <si>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</si>
  <si>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</si>
  <si>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</si>
  <si>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</si>
  <si>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</si>
  <si>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</si>
  <si>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</si>
  <si>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</si>
  <si>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</si>
  <si>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</si>
  <si>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</si>
  <si>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</si>
  <si>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</si>
  <si>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</si>
  <si>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</si>
  <si>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</si>
  <si>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</si>
  <si>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</si>
  <si>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</si>
  <si>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</si>
  <si>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</si>
  <si>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</si>
  <si>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</si>
  <si>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</si>
  <si>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</si>
  <si>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</si>
  <si>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</si>
  <si>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</si>
  <si>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</si>
  <si>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</si>
  <si>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</si>
  <si>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</si>
  <si>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</si>
  <si>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</si>
  <si>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</si>
  <si>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</si>
  <si>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</si>
  <si>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</si>
  <si>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</si>
  <si>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</si>
  <si>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</si>
  <si>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</si>
  <si>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</si>
  <si>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</si>
  <si>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</si>
  <si>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</si>
  <si>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</si>
  <si>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</si>
  <si>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</si>
  <si>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</si>
  <si>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</si>
  <si>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</si>
  <si>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</si>
  <si>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</si>
  <si>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</si>
  <si>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</si>
  <si>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</si>
  <si>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</si>
  <si>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</si>
  <si>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</si>
  <si>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</si>
  <si>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</si>
  <si>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</si>
  <si>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</si>
  <si>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</si>
  <si>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</si>
  <si>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</si>
  <si>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</si>
  <si>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</si>
  <si>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</si>
  <si>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</si>
  <si>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</si>
  <si>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</si>
  <si>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</si>
  <si>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</si>
  <si>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</si>
  <si>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</si>
  <si>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</si>
  <si>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</si>
  <si>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</si>
  <si>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</si>
  <si>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</si>
  <si>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</si>
  <si>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</si>
  <si>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</si>
  <si>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</si>
  <si>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</si>
  <si>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</si>
  <si>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</si>
  <si>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</si>
  <si>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</si>
  <si>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</si>
  <si>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</si>
  <si>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</si>
  <si>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</si>
  <si>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</si>
  <si>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</si>
  <si>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</si>
  <si>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</si>
  <si>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</si>
  <si>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</si>
  <si>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</si>
  <si>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</si>
  <si>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</si>
  <si>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</si>
  <si>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</si>
  <si>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</si>
  <si>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</si>
  <si>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</si>
  <si>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</si>
  <si>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</si>
  <si>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</si>
  <si>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</si>
  <si>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</si>
  <si>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</si>
  <si>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</si>
  <si>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</si>
  <si>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</si>
  <si>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</si>
  <si>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</si>
  <si>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</si>
  <si>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</si>
  <si>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</si>
  <si>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</si>
  <si>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</si>
  <si>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</si>
  <si>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</si>
  <si>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</si>
  <si>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</si>
  <si>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</si>
  <si>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</si>
  <si>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</si>
  <si>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</si>
  <si>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</si>
  <si>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</si>
  <si>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</si>
  <si>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</si>
  <si>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</si>
  <si>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</si>
  <si>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</si>
  <si>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</si>
  <si>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</si>
  <si>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</si>
  <si>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</si>
  <si>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</si>
  <si>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</si>
  <si>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</si>
  <si>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</si>
  <si>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</si>
  <si>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</si>
  <si>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</si>
  <si>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</si>
  <si>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</si>
  <si>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</si>
  <si>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</si>
  <si>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</si>
  <si>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</si>
  <si>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</si>
  <si>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</si>
  <si>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</si>
  <si>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</si>
  <si>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</si>
  <si>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</si>
  <si>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</si>
  <si>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</si>
  <si>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</si>
  <si>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</si>
  <si>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</si>
  <si>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</si>
  <si>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</si>
  <si>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</si>
  <si>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</si>
  <si>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</si>
  <si>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</si>
  <si>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</si>
  <si>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</si>
  <si>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</si>
  <si>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</si>
  <si>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</si>
  <si>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</si>
  <si>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</si>
  <si>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</si>
  <si>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</si>
  <si>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</si>
  <si>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</si>
  <si>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</si>
  <si>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</si>
  <si>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</si>
  <si>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</si>
  <si>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</si>
  <si>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</si>
  <si>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</si>
  <si>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</si>
  <si>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</si>
  <si>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</si>
  <si>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</si>
  <si>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</si>
  <si>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</si>
  <si>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</si>
  <si>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</si>
  <si>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</si>
  <si>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</si>
  <si>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</si>
  <si>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</si>
  <si>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</si>
  <si>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</si>
  <si>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</si>
  <si>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</si>
  <si>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</si>
  <si>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</si>
  <si>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</si>
  <si>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</si>
  <si>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</si>
  <si>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</si>
  <si>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</si>
  <si>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</si>
  <si>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</si>
  <si>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</si>
  <si>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</si>
  <si>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</si>
  <si>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</si>
  <si>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</si>
  <si>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</si>
  <si>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</si>
  <si>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</si>
  <si>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</si>
  <si>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</si>
  <si>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</si>
  <si>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</si>
  <si>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</si>
  <si>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</si>
  <si>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</si>
  <si>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</si>
  <si>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</si>
  <si>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</si>
  <si>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</si>
  <si>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</si>
  <si>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</si>
  <si>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</si>
  <si>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</si>
  <si>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</si>
  <si>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</si>
  <si>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</si>
  <si>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</si>
  <si>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</si>
  <si>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</si>
  <si>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</si>
  <si>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</si>
  <si>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</si>
  <si>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</si>
  <si>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</si>
  <si>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</si>
  <si>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</si>
  <si>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</si>
  <si>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</si>
  <si>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</si>
  <si>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</si>
  <si>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</si>
  <si>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</si>
  <si>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</si>
  <si>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</si>
  <si>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</si>
  <si>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</si>
  <si>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</si>
  <si>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</si>
  <si>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</si>
  <si>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</si>
  <si>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</si>
  <si>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</si>
  <si>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</si>
  <si>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</si>
  <si>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</si>
  <si>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</si>
  <si>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</si>
  <si>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</si>
  <si>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</si>
  <si>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</si>
  <si>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</si>
  <si>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</si>
  <si>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</si>
  <si>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</si>
  <si>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</si>
  <si>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</si>
  <si>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</si>
  <si>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</si>
  <si>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</si>
  <si>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</si>
  <si>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</si>
  <si>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</si>
  <si>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</si>
  <si>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</si>
  <si>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</si>
  <si>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</si>
  <si>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</si>
  <si>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</si>
  <si>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</si>
  <si>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</si>
  <si>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</si>
  <si>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</si>
  <si>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</si>
  <si>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</si>
  <si>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</si>
  <si>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</si>
  <si>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</si>
  <si>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</si>
  <si>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</si>
  <si>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</si>
  <si>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</si>
  <si>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</si>
  <si>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</si>
  <si>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</si>
  <si>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</si>
  <si>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</si>
  <si>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</si>
  <si>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</si>
  <si>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</si>
  <si>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</si>
  <si>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</si>
  <si>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</si>
  <si>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</si>
  <si>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</si>
  <si>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</si>
  <si>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</si>
  <si>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</si>
  <si>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</si>
  <si>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</si>
  <si>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</si>
  <si>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</si>
  <si>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</si>
  <si>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</si>
  <si>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</si>
  <si>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</si>
  <si>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</si>
  <si>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</si>
  <si>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</si>
  <si>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</si>
  <si>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</si>
  <si>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</si>
  <si>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</si>
  <si>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</si>
  <si>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</si>
  <si>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</si>
  <si>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</si>
  <si>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</si>
  <si>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</si>
  <si>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</si>
  <si>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</si>
  <si>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</si>
  <si>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</si>
  <si>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</si>
  <si>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</si>
  <si>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</si>
  <si>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</si>
  <si>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</si>
  <si>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</si>
  <si>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</si>
  <si>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</si>
  <si>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</si>
  <si>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</si>
  <si>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</si>
  <si>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</si>
  <si>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</si>
  <si>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</si>
  <si>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</si>
  <si>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</si>
  <si>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</si>
  <si>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</si>
  <si>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</si>
  <si>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</si>
  <si>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</si>
  <si>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</si>
  <si>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</si>
  <si>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</si>
  <si>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</si>
  <si>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</si>
  <si>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</si>
  <si>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</si>
  <si>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</si>
  <si>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</si>
  <si>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</si>
  <si>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</si>
  <si>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</si>
  <si>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</si>
  <si>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</si>
  <si>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</si>
  <si>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</si>
  <si>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</si>
  <si>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</si>
  <si>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</si>
  <si>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</si>
  <si>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</si>
  <si>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</si>
  <si>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</si>
  <si>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</si>
  <si>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</si>
  <si>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</si>
  <si>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</si>
  <si>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</si>
  <si>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</si>
  <si>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</si>
  <si>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</si>
  <si>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</si>
  <si>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</si>
  <si>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</si>
  <si>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</si>
  <si>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</si>
  <si>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</si>
  <si>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</si>
  <si>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</si>
  <si>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</si>
  <si>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</si>
  <si>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</si>
  <si>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</si>
  <si>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</si>
  <si>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</si>
  <si>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</si>
  <si>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</si>
  <si>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</si>
  <si>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</si>
  <si>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</si>
  <si>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</si>
  <si>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</si>
  <si>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</si>
  <si>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</si>
  <si>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</si>
  <si>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</si>
  <si>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</si>
  <si>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</si>
  <si>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</si>
  <si>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</si>
  <si>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</si>
  <si>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</si>
  <si>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</si>
  <si>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</si>
  <si>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</si>
  <si>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</si>
  <si>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</si>
  <si>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</si>
  <si>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</si>
  <si>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</si>
  <si>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</si>
  <si>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</si>
  <si>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</si>
  <si>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</si>
  <si>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</si>
  <si>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</si>
  <si>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</si>
  <si>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</si>
  <si>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</si>
  <si>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</si>
  <si>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</si>
  <si>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</si>
  <si>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</si>
  <si>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</si>
  <si>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</si>
  <si>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</si>
  <si>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</si>
  <si>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</si>
  <si>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</si>
  <si>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</si>
  <si>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</si>
  <si>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</si>
  <si>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</si>
  <si>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</si>
  <si>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</si>
  <si>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</si>
  <si>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</si>
  <si>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</si>
  <si>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</si>
  <si>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</si>
  <si>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</si>
  <si>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</si>
  <si>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</si>
  <si>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</si>
  <si>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</si>
  <si>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</si>
  <si>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</si>
  <si>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</si>
  <si>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</si>
  <si>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</si>
  <si>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</si>
  <si>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</si>
  <si>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</si>
  <si>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</si>
  <si>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</si>
  <si>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</si>
  <si>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</si>
  <si>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</si>
  <si>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</si>
  <si>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</si>
  <si>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</si>
  <si>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</si>
  <si>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</si>
  <si>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</si>
  <si>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</si>
  <si>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</si>
  <si>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</si>
  <si>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</si>
  <si>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</si>
  <si>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</si>
  <si>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</si>
  <si>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</si>
  <si>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</si>
  <si>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</si>
  <si>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</si>
  <si>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</si>
  <si>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</si>
  <si>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</si>
  <si>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</si>
  <si>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</si>
  <si>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</si>
  <si>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</si>
  <si>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</si>
  <si>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</si>
  <si>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</si>
  <si>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</si>
  <si>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</si>
  <si>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</si>
  <si>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</si>
  <si>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</si>
  <si>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</si>
  <si>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</si>
  <si>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</si>
  <si>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</si>
  <si>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</si>
  <si>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</si>
  <si>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</si>
  <si>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</si>
  <si>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</si>
  <si>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</si>
  <si>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</si>
  <si>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</si>
  <si>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</si>
  <si>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</si>
  <si>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</si>
  <si>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</si>
  <si>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</si>
  <si>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</si>
  <si>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</si>
  <si>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</si>
  <si>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</si>
  <si>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</si>
  <si>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</si>
  <si>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</si>
  <si>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</si>
  <si>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</si>
  <si>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</si>
  <si>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</si>
  <si>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</si>
  <si>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</si>
  <si>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</si>
  <si>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</si>
  <si>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</si>
  <si>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</si>
  <si>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</si>
  <si>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</si>
  <si>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</si>
  <si>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</si>
  <si>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</si>
  <si>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</si>
  <si>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</si>
  <si>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</si>
  <si>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</si>
  <si>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</si>
  <si>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</si>
  <si>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</si>
  <si>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</si>
  <si>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</si>
  <si>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</si>
  <si>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</si>
  <si>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</si>
  <si>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</si>
  <si>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</si>
  <si>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</si>
  <si>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</si>
  <si>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</si>
  <si>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</si>
  <si>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</si>
  <si>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</si>
  <si>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</si>
  <si>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</si>
  <si>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</si>
  <si>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</si>
  <si>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</si>
  <si>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</si>
  <si>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</si>
  <si>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</si>
  <si>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</si>
  <si>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</si>
  <si>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</si>
  <si>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</si>
  <si>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</si>
  <si>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</si>
  <si>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</si>
  <si>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</si>
  <si>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</si>
  <si>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</si>
  <si>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</si>
  <si>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</si>
  <si>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</si>
  <si>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</si>
  <si>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</si>
  <si>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</si>
  <si>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</si>
  <si>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</si>
  <si>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</si>
  <si>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</si>
  <si>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</si>
  <si>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</si>
  <si>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</si>
  <si>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</si>
  <si>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</si>
  <si>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</si>
  <si>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</si>
  <si>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</si>
  <si>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</si>
  <si>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</si>
  <si>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</si>
  <si>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</si>
  <si>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</si>
  <si>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</si>
  <si>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</si>
  <si>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</si>
  <si>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</si>
  <si>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</si>
  <si>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</si>
  <si>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</si>
  <si>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</si>
  <si>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</si>
  <si>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</si>
  <si>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</si>
  <si>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</si>
  <si>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</si>
  <si>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</si>
  <si>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</si>
  <si>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</si>
  <si>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</si>
  <si>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</si>
  <si>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</si>
  <si>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</si>
  <si>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</si>
  <si>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</si>
  <si>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</si>
  <si>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</si>
  <si>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</si>
  <si>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</si>
  <si>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</si>
  <si>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</si>
  <si>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</si>
  <si>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</si>
  <si>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</si>
  <si>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</si>
  <si>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</si>
  <si>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</si>
  <si>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</si>
  <si>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</si>
  <si>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</si>
  <si>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</si>
  <si>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</si>
  <si>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</si>
  <si>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</si>
  <si>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</si>
  <si>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</si>
  <si>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</si>
  <si>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</si>
  <si>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</si>
  <si>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</si>
  <si>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</si>
  <si>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</si>
  <si>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</si>
  <si>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</si>
  <si>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</si>
  <si>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</si>
  <si>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</si>
  <si>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</si>
  <si>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</si>
  <si>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</si>
  <si>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</si>
  <si>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</si>
  <si>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</si>
  <si>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</si>
  <si>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</si>
  <si>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</si>
  <si>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</si>
  <si>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</si>
  <si>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</si>
  <si>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</si>
  <si>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</si>
  <si>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</si>
  <si>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</si>
  <si>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</si>
  <si>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</si>
  <si>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</si>
  <si>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</si>
  <si>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</si>
  <si>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</si>
  <si>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</si>
  <si>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</si>
  <si>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</si>
  <si>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</si>
  <si>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</si>
  <si>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</si>
  <si>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</si>
  <si>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</si>
  <si>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</si>
  <si>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</si>
  <si>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</si>
  <si>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</si>
  <si>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</si>
  <si>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</si>
  <si>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</si>
  <si>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</si>
  <si>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</si>
  <si>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</si>
  <si>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</si>
  <si>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</si>
  <si>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</si>
  <si>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</si>
  <si>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</si>
  <si>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</si>
  <si>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</si>
  <si>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</si>
  <si>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</si>
  <si>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</si>
  <si>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</si>
  <si>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</si>
  <si>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</si>
  <si>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</si>
  <si>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</si>
  <si>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</si>
  <si>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</si>
  <si>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</si>
  <si>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</si>
  <si>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</si>
  <si>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</si>
  <si>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</si>
  <si>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</si>
  <si>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</si>
  <si>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</si>
  <si>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</si>
  <si>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</si>
  <si>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</si>
  <si>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</si>
  <si>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</si>
  <si>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</si>
  <si>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</si>
  <si>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</si>
  <si>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</si>
  <si>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</si>
  <si>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</si>
  <si>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</si>
  <si>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</si>
  <si>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</si>
  <si>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</si>
  <si>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</si>
  <si>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</si>
  <si>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</si>
  <si>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</si>
  <si>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</si>
  <si>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</si>
  <si>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</si>
  <si>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</si>
  <si>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</si>
  <si>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</si>
  <si>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</si>
  <si>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</si>
  <si>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</si>
  <si>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</si>
  <si>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</si>
  <si>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</si>
  <si>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</si>
  <si>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</si>
  <si>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</si>
  <si>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</si>
  <si>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</si>
  <si>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</si>
  <si>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</si>
  <si>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</si>
  <si>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</si>
  <si>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</si>
  <si>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</si>
  <si>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</si>
  <si>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</si>
  <si>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</si>
  <si>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</si>
  <si>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</si>
  <si>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</si>
  <si>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</si>
  <si>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</si>
  <si>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</si>
  <si>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</si>
  <si>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</si>
  <si>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</si>
  <si>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</si>
  <si>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</si>
  <si>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</si>
  <si>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</si>
  <si>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</si>
  <si>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</si>
  <si>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</si>
  <si>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</si>
  <si>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</si>
  <si>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</si>
  <si>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</si>
  <si>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</si>
  <si>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</si>
  <si>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</si>
  <si>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</si>
  <si>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</si>
  <si>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</si>
  <si>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</si>
  <si>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</si>
  <si>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</si>
  <si>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</si>
  <si>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</si>
  <si>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</si>
  <si>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</si>
  <si>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</si>
  <si>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</si>
  <si>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</si>
  <si>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</si>
  <si>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</si>
  <si>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</si>
  <si>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</si>
  <si>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</si>
  <si>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</si>
  <si>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</si>
  <si>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</si>
  <si>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</si>
  <si>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</si>
  <si>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</si>
  <si>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</si>
  <si>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</si>
  <si>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</si>
  <si>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</si>
  <si>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</si>
  <si>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</si>
  <si>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</si>
  <si>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</si>
  <si>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</si>
  <si>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</si>
  <si>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</si>
  <si>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</si>
  <si>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</si>
  <si>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</si>
  <si>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</si>
  <si>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</si>
  <si>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</si>
  <si>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</si>
  <si>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</si>
  <si>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</si>
  <si>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</si>
  <si>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</si>
  <si>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</si>
  <si>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</si>
  <si>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</si>
  <si>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</si>
  <si>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</si>
  <si>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</si>
  <si>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</si>
  <si>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</si>
  <si>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</si>
  <si>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</si>
  <si>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</si>
  <si>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</si>
  <si>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</si>
  <si>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</si>
  <si>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</si>
  <si>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</si>
  <si>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</si>
  <si>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</si>
  <si>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</si>
  <si>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</si>
  <si>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</si>
  <si>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</si>
  <si>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</si>
  <si>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</si>
  <si>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</si>
  <si>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</si>
  <si>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</si>
  <si>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</si>
  <si>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</si>
  <si>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</si>
  <si>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</si>
  <si>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</si>
  <si>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</si>
  <si>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</si>
  <si>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</si>
  <si>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</si>
  <si>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</si>
  <si>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</si>
  <si>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</si>
  <si>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</si>
  <si>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</si>
  <si>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</si>
  <si>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</si>
  <si>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</si>
  <si>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</si>
  <si>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</si>
  <si>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</si>
  <si>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</si>
  <si>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</si>
  <si>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</si>
  <si>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</si>
  <si>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</si>
  <si>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</si>
  <si>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</si>
  <si>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</si>
  <si>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</si>
  <si>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</si>
  <si>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</si>
  <si>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</si>
  <si>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</si>
  <si>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</si>
  <si>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</si>
  <si>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</si>
  <si>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</si>
  <si>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</si>
  <si>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</si>
  <si>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</si>
  <si>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</si>
  <si>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</si>
  <si>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</si>
  <si>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</si>
  <si>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</si>
  <si>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</si>
  <si>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</si>
  <si>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</si>
  <si>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</si>
  <si>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</si>
  <si>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</si>
  <si>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</si>
  <si>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</si>
  <si>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</si>
  <si>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</si>
  <si>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</si>
  <si>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</si>
  <si>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</si>
  <si>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</si>
  <si>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</si>
  <si>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</si>
  <si>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</si>
  <si>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</si>
  <si>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</si>
  <si>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</si>
  <si>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</si>
  <si>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</si>
  <si>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</si>
  <si>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</si>
  <si>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</si>
  <si>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</si>
  <si>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</si>
  <si>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</si>
  <si>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</si>
  <si>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</si>
  <si>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</si>
  <si>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</si>
  <si>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</si>
  <si>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</si>
  <si>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</si>
  <si>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</si>
  <si>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</si>
  <si>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</si>
  <si>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</si>
  <si>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</si>
  <si>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</si>
  <si>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</si>
  <si>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</si>
  <si>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</si>
  <si>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</si>
  <si>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</si>
  <si>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</si>
  <si>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</si>
  <si>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</si>
  <si>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</si>
  <si>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</si>
  <si>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</si>
  <si>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</si>
  <si>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</si>
  <si>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</si>
  <si>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</si>
  <si>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</si>
  <si>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</si>
  <si>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</si>
  <si>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</si>
  <si>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</si>
  <si>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</si>
  <si>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</si>
  <si>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</si>
  <si>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</si>
  <si>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</si>
  <si>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</si>
  <si>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</si>
  <si>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</si>
  <si>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</si>
  <si>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</si>
  <si>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</si>
  <si>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</si>
  <si>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</si>
  <si>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</si>
  <si>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</si>
  <si>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</si>
  <si>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</si>
  <si>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</si>
  <si>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</si>
  <si>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</si>
  <si>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</si>
  <si>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</si>
  <si>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</si>
  <si>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</si>
  <si>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</si>
  <si>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</si>
  <si>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</si>
  <si>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</si>
  <si>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</si>
  <si>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</si>
  <si>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</si>
  <si>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</si>
  <si>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</si>
  <si>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</si>
  <si>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</si>
  <si>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</si>
  <si>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</si>
  <si>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</si>
  <si>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</si>
  <si>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</si>
  <si>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</si>
  <si>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</si>
  <si>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</si>
  <si>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</si>
  <si>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</si>
  <si>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</si>
  <si>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</si>
  <si>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</si>
  <si>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</si>
  <si>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</si>
  <si>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</si>
  <si>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</si>
  <si>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</si>
  <si>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</si>
  <si>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</si>
  <si>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</si>
  <si>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</si>
  <si>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</si>
  <si>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</si>
  <si>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</si>
  <si>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</si>
  <si>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</si>
  <si>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</si>
  <si>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</si>
  <si>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</si>
  <si>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</si>
  <si>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</si>
  <si>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</si>
  <si>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</si>
  <si>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</si>
  <si>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</si>
  <si>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</si>
  <si>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</si>
  <si>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</si>
  <si>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</si>
  <si>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</si>
  <si>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</si>
  <si>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</si>
  <si>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</si>
  <si>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</si>
  <si>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</si>
  <si>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</si>
  <si>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</si>
  <si>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</si>
  <si>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</si>
  <si>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</si>
  <si>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</si>
  <si>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</si>
  <si>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</si>
  <si>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</si>
  <si>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</si>
  <si>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</si>
  <si>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</si>
  <si>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</si>
  <si>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</si>
  <si>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</si>
  <si>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</si>
  <si>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</si>
  <si>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</si>
  <si>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</si>
  <si>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</si>
  <si>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</si>
  <si>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</si>
  <si>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</si>
  <si>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</si>
  <si>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</si>
  <si>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</si>
  <si>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</si>
  <si>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</si>
  <si>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</si>
  <si>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</si>
  <si>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</si>
  <si>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</si>
  <si>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</si>
  <si>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</si>
  <si>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</si>
  <si>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</si>
  <si>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</si>
  <si>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</si>
  <si>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</si>
  <si>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</si>
  <si>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</si>
  <si>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</si>
  <si>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</si>
  <si>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</si>
  <si>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</si>
  <si>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</si>
  <si>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</si>
  <si>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</si>
  <si>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</si>
  <si>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</si>
  <si>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</si>
  <si>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</si>
  <si>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</si>
  <si>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</si>
  <si>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</si>
  <si>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</si>
  <si>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</si>
  <si>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</si>
  <si>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</si>
  <si>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</si>
  <si>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</si>
  <si>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</si>
  <si>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</si>
  <si>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</si>
  <si>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</si>
  <si>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</si>
  <si>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</si>
  <si>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</si>
  <si>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</si>
  <si>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</si>
  <si>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</si>
  <si>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</si>
  <si>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</si>
  <si>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</si>
  <si>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</si>
  <si>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</si>
  <si>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</si>
  <si>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</si>
  <si>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</si>
  <si>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</si>
  <si>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</si>
  <si>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</si>
  <si>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</si>
  <si>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</si>
  <si>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</si>
  <si>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</si>
  <si>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</si>
  <si>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</si>
  <si>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</si>
  <si>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</si>
  <si>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</si>
  <si>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</si>
  <si>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</si>
  <si>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</si>
  <si>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</si>
  <si>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</si>
  <si>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</si>
  <si>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</si>
  <si>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</si>
  <si>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</si>
  <si>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</si>
  <si>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</si>
  <si>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</si>
  <si>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</si>
  <si>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</si>
  <si>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</si>
  <si>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</si>
  <si>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</si>
  <si>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</si>
  <si>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</si>
  <si>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</si>
  <si>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</si>
  <si>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</si>
  <si>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</si>
  <si>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</si>
  <si>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</si>
  <si>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</si>
  <si>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</si>
  <si>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</si>
  <si>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</si>
  <si>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</si>
  <si>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</si>
  <si>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</si>
  <si>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</si>
  <si>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</si>
  <si>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</si>
  <si>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</si>
  <si>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</si>
  <si>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</si>
  <si>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</si>
  <si>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</si>
  <si>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</si>
  <si>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</si>
  <si>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</si>
  <si>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</si>
  <si>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</si>
  <si>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</si>
  <si>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</si>
  <si>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</si>
  <si>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</si>
  <si>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</si>
  <si>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</si>
  <si>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</si>
  <si>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</si>
  <si>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</si>
  <si>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</si>
  <si>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</si>
  <si>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</si>
  <si>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</si>
  <si>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</si>
  <si>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</si>
  <si>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</si>
  <si>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</si>
  <si>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</si>
  <si>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</si>
  <si>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</si>
  <si>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</si>
  <si>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</si>
  <si>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</si>
  <si>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</si>
  <si>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</si>
  <si>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</si>
  <si>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</si>
  <si>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</si>
  <si>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</si>
  <si>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</si>
  <si>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</si>
  <si>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</si>
  <si>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</si>
  <si>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</si>
  <si>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</si>
  <si>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</si>
  <si>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</si>
  <si>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</si>
  <si>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</si>
  <si>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</si>
  <si>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</si>
  <si>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</si>
  <si>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</si>
  <si>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</si>
  <si>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</si>
  <si>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</si>
  <si>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</si>
  <si>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</si>
  <si>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</si>
  <si>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</si>
  <si>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</si>
  <si>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</si>
  <si>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</si>
  <si>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</si>
  <si>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</si>
  <si>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</si>
  <si>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</si>
  <si>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</si>
  <si>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</si>
  <si>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</si>
  <si>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</si>
  <si>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</si>
  <si>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</si>
  <si>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</si>
  <si>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</si>
  <si>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</si>
  <si>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</si>
  <si>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</si>
  <si>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</si>
  <si>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</si>
  <si>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</si>
  <si>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</si>
  <si>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</si>
  <si>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</si>
  <si>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</si>
  <si>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</si>
  <si>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</si>
  <si>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</si>
  <si>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</si>
  <si>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</si>
  <si>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</si>
  <si>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</si>
  <si>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</si>
  <si>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</si>
  <si>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</si>
  <si>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</si>
  <si>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</si>
  <si>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</si>
  <si>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</si>
  <si>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</si>
  <si>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</si>
  <si>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</si>
  <si>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</si>
  <si>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</si>
  <si>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</si>
  <si>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</si>
  <si>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</si>
  <si>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</si>
  <si>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</si>
  <si>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</si>
  <si>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</si>
  <si>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</si>
  <si>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</si>
  <si>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</si>
  <si>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</si>
  <si>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</si>
  <si>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</si>
  <si>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</si>
  <si>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</si>
  <si>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</si>
  <si>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</si>
  <si>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</si>
  <si>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</si>
  <si>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</si>
  <si>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</si>
  <si>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</si>
  <si>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</si>
  <si>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</si>
  <si>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</si>
  <si>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</si>
  <si>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</si>
  <si>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</si>
  <si>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</si>
  <si>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</si>
  <si>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</si>
  <si>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</si>
  <si>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</si>
  <si>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</si>
  <si>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</si>
  <si>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</si>
  <si>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</si>
  <si>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</si>
  <si>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</si>
  <si>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</si>
  <si>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</si>
  <si>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</si>
  <si>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</si>
  <si>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</si>
  <si>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</si>
  <si>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</si>
  <si>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</si>
  <si>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</si>
  <si>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</si>
  <si>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</si>
  <si>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</si>
  <si>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</si>
  <si>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</si>
  <si>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</si>
  <si>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</si>
  <si>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</si>
  <si>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</si>
  <si>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</si>
  <si>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</si>
  <si>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</si>
  <si>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</si>
  <si>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</si>
  <si>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</si>
  <si>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</si>
  <si>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</si>
  <si>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</si>
  <si>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</si>
  <si>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</si>
  <si>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</si>
  <si>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</si>
  <si>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</si>
  <si>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</si>
  <si>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</si>
  <si>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</si>
  <si>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</si>
  <si>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</si>
  <si>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</si>
  <si>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</si>
  <si>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</si>
  <si>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</si>
  <si>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</si>
  <si>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</si>
  <si>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</si>
  <si>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</si>
  <si>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</si>
  <si>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</si>
  <si>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</si>
  <si>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</si>
  <si>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</si>
  <si>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</si>
  <si>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</si>
  <si>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</si>
  <si>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</si>
  <si>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</si>
  <si>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</si>
  <si>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</si>
  <si>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</si>
  <si>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</si>
  <si>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</si>
  <si>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</si>
  <si>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</si>
  <si>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</si>
  <si>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</si>
  <si>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</si>
  <si>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</si>
  <si>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</si>
  <si>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</si>
  <si>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</si>
  <si>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</si>
  <si>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</si>
  <si>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</si>
  <si>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</si>
  <si>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</si>
  <si>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</si>
  <si>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</si>
  <si>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</si>
  <si>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</si>
  <si>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</si>
  <si>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</si>
  <si>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</si>
  <si>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</si>
  <si>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</si>
  <si>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</si>
  <si>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</si>
  <si>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</si>
  <si>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</si>
  <si>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</si>
  <si>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</si>
  <si>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</si>
  <si>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</si>
  <si>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</si>
  <si>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</si>
  <si>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</si>
  <si>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</si>
  <si>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</si>
  <si>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</si>
  <si>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</si>
  <si>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</si>
  <si>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</si>
  <si>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</si>
  <si>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</si>
  <si>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</si>
  <si>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</si>
  <si>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</si>
  <si>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</si>
  <si>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</si>
  <si>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</si>
  <si>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</si>
  <si>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</si>
  <si>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</si>
  <si>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</si>
  <si>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</si>
  <si>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</si>
  <si>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</si>
  <si>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</si>
  <si>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</si>
  <si>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</si>
  <si>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</si>
  <si>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</si>
  <si>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</si>
  <si>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</si>
  <si>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</si>
  <si>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</si>
  <si>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</si>
  <si>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</si>
  <si>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</si>
  <si>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</si>
  <si>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</si>
  <si>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</si>
  <si>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</si>
  <si>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</si>
  <si>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</si>
  <si>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</si>
  <si>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</si>
  <si>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</si>
  <si>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</si>
  <si>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</si>
  <si>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</si>
  <si>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</si>
  <si>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</si>
  <si>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</si>
  <si>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</si>
  <si>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</si>
  <si>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</si>
  <si>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</si>
  <si>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</si>
  <si>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</si>
  <si>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</si>
  <si>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</si>
  <si>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</si>
  <si>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</si>
  <si>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</si>
  <si>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</si>
  <si>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</si>
  <si>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</si>
  <si>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</si>
  <si>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</si>
  <si>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</si>
  <si>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</si>
  <si>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</si>
  <si>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</si>
  <si>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</si>
  <si>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</si>
  <si>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</si>
  <si>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</si>
  <si>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</si>
  <si>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</si>
  <si>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</si>
  <si>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</si>
  <si>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</si>
  <si>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</si>
  <si>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</si>
  <si>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</si>
  <si>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</si>
  <si>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</si>
  <si>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</si>
  <si>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</si>
  <si>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</si>
  <si>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</si>
  <si>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</si>
  <si>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</si>
  <si>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</si>
  <si>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</si>
  <si>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</si>
  <si>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</si>
  <si>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</si>
  <si>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</si>
  <si>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</si>
  <si>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</si>
  <si>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</si>
  <si>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</si>
  <si>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</si>
  <si>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</si>
  <si>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</si>
  <si>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</si>
  <si>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</si>
  <si>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</si>
  <si>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</si>
  <si>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</si>
  <si>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</si>
  <si>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</si>
  <si>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</si>
  <si>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</si>
  <si>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</si>
  <si>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</si>
  <si>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</si>
  <si>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</si>
  <si>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</si>
  <si>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</si>
  <si>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</si>
  <si>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</si>
  <si>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</si>
  <si>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</si>
  <si>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</si>
  <si>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</si>
  <si>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</si>
  <si>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</si>
  <si>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</si>
  <si>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</si>
  <si>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</si>
  <si>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</si>
  <si>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</si>
  <si>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</si>
  <si>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</si>
  <si>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</si>
  <si>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</si>
  <si>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</si>
  <si>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</si>
  <si>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</si>
  <si>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</si>
  <si>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</si>
  <si>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</si>
  <si>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</si>
  <si>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</si>
  <si>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</si>
  <si>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</si>
  <si>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</si>
  <si>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</si>
  <si>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</si>
  <si>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</si>
  <si>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</si>
  <si>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</si>
  <si>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</si>
  <si>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</si>
  <si>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</si>
  <si>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</si>
  <si>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</si>
  <si>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</si>
  <si>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</si>
  <si>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</si>
  <si>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</si>
  <si>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</si>
  <si>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</si>
  <si>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</si>
  <si>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</si>
  <si>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</si>
  <si>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</si>
  <si>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</si>
  <si>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</si>
  <si>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</si>
  <si>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</si>
  <si>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</si>
  <si>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</si>
  <si>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</si>
  <si>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</si>
  <si>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</si>
  <si>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</si>
  <si>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</si>
  <si>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</si>
  <si>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</si>
  <si>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</si>
  <si>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</si>
  <si>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</si>
  <si>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</si>
  <si>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</si>
  <si>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</si>
  <si>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</si>
  <si>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</si>
  <si>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</si>
  <si>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</si>
  <si>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</si>
  <si>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</si>
  <si>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</si>
  <si>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</si>
  <si>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</si>
  <si>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</si>
  <si>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</si>
  <si>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</si>
  <si>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</si>
  <si>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</si>
  <si>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</si>
  <si>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</si>
  <si>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</si>
  <si>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</si>
  <si>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</si>
  <si>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</si>
  <si>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</si>
  <si>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</si>
  <si>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</si>
  <si>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</si>
  <si>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</si>
  <si>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</si>
  <si>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</si>
  <si>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</si>
  <si>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</si>
  <si>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</si>
  <si>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</si>
  <si>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</si>
  <si>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</si>
  <si>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</si>
  <si>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</si>
  <si>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</si>
  <si>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</si>
  <si>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</si>
  <si>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</si>
  <si>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</si>
  <si>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</si>
  <si>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</si>
  <si>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</si>
  <si>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</si>
  <si>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</si>
  <si>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</si>
  <si>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</si>
  <si>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</si>
  <si>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</si>
  <si>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</si>
  <si>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</si>
  <si>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</si>
  <si>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</si>
  <si>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</si>
  <si>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</si>
  <si>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</si>
  <si>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</si>
  <si>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</si>
  <si>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</si>
  <si>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</si>
  <si>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</si>
  <si>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</si>
  <si>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</si>
  <si>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</si>
  <si>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</si>
  <si>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</si>
  <si>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</si>
  <si>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</si>
  <si>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</si>
  <si>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</si>
  <si>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</si>
  <si>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</si>
  <si>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</si>
  <si>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</si>
  <si>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</si>
  <si>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</si>
  <si>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</si>
  <si>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</si>
  <si>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</si>
  <si>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</si>
  <si>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</si>
  <si>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</si>
  <si>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</si>
  <si>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</si>
  <si>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</si>
  <si>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</si>
  <si>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</si>
  <si>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</si>
  <si>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</si>
  <si>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</si>
  <si>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</si>
  <si>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</si>
  <si>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</si>
  <si>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</si>
  <si>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</si>
  <si>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</si>
  <si>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</si>
  <si>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</si>
  <si>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</si>
  <si>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</si>
  <si>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</si>
  <si>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</si>
  <si>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</si>
  <si>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</si>
  <si>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</si>
  <si>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</si>
  <si>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</si>
  <si>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</si>
  <si>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</si>
  <si>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</si>
  <si>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</si>
  <si>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</si>
  <si>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</si>
  <si>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</si>
  <si>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</si>
  <si>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</si>
  <si>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</si>
  <si>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</si>
  <si>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</si>
  <si>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</si>
  <si>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</si>
  <si>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</si>
  <si>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</si>
  <si>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</si>
  <si>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</si>
  <si>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</si>
  <si>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</si>
  <si>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</si>
  <si>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</si>
  <si>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</si>
  <si>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</si>
  <si>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</si>
  <si>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</si>
  <si>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</si>
  <si>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</si>
  <si>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</si>
  <si>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</si>
  <si>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</si>
  <si>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</si>
  <si>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</si>
  <si>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</si>
  <si>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</si>
  <si>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</si>
  <si>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</si>
  <si>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</si>
  <si>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</si>
  <si>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</si>
  <si>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</si>
  <si>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</si>
  <si>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</si>
  <si>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</si>
  <si>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</si>
  <si>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</si>
  <si>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</si>
  <si>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</si>
  <si>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</si>
  <si>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</si>
  <si>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</si>
  <si>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</si>
  <si>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</si>
  <si>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</si>
  <si>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</si>
  <si>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</si>
  <si>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</si>
  <si>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</si>
  <si>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</si>
  <si>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</si>
  <si>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</si>
  <si>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</si>
  <si>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</si>
  <si>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</si>
  <si>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</si>
  <si>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</si>
  <si>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</si>
  <si>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</si>
  <si>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</si>
  <si>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</si>
  <si>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</si>
  <si>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</si>
  <si>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</si>
  <si>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</si>
  <si>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</si>
  <si>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</si>
  <si>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</si>
  <si>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</si>
  <si>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</si>
  <si>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</si>
  <si>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</si>
  <si>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</si>
  <si>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</si>
  <si>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</si>
  <si>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</si>
  <si>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</si>
  <si>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</si>
  <si>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</si>
  <si>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</si>
  <si>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</si>
  <si>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</si>
  <si>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</si>
  <si>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</si>
  <si>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</si>
  <si>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</si>
  <si>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</si>
  <si>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</si>
  <si>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</si>
  <si>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</si>
  <si>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</si>
  <si>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</si>
  <si>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</si>
  <si>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</si>
  <si>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</si>
  <si>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</si>
  <si>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</si>
  <si>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</si>
  <si>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</si>
  <si>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</si>
  <si>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</si>
  <si>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</si>
  <si>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</si>
  <si>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</si>
  <si>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</si>
  <si>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</si>
  <si>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</si>
  <si>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</si>
  <si>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</si>
  <si>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</si>
  <si>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</si>
  <si>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</si>
  <si>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</si>
  <si>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</si>
  <si>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</si>
  <si>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</si>
  <si>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</si>
  <si>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</si>
  <si>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</si>
  <si>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</si>
  <si>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</si>
  <si>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</si>
  <si>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</si>
  <si>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</si>
  <si>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</si>
  <si>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</si>
  <si>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</si>
  <si>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</si>
  <si>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</si>
  <si>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</si>
  <si>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</si>
  <si>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</si>
  <si>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</si>
  <si>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</si>
  <si>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</si>
  <si>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</si>
  <si>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</si>
  <si>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</si>
  <si>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</si>
  <si>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</si>
  <si>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</si>
  <si>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</si>
  <si>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</si>
  <si>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</si>
  <si>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</si>
  <si>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</si>
  <si>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</si>
  <si>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</si>
  <si>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</si>
  <si>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</si>
  <si>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</si>
  <si>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</si>
  <si>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</si>
  <si>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</si>
  <si>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</si>
  <si>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</si>
  <si>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</si>
  <si>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</si>
  <si>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</si>
  <si>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</si>
  <si>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</si>
  <si>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</si>
  <si>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</si>
  <si>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</si>
  <si>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</si>
  <si>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</si>
  <si>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</si>
  <si>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</si>
  <si>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</si>
  <si>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</si>
  <si>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</si>
  <si>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</si>
  <si>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</si>
  <si>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</si>
  <si>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</si>
  <si>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</si>
  <si>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</si>
  <si>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</si>
  <si>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</si>
  <si>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</si>
  <si>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</si>
  <si>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</si>
  <si>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</si>
  <si>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</si>
  <si>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</si>
  <si>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</si>
  <si>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</si>
  <si>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</si>
  <si>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</si>
  <si>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</si>
  <si>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</si>
  <si>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</si>
  <si>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</si>
  <si>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</si>
  <si>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</si>
  <si>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</si>
  <si>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</si>
  <si>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</si>
  <si>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</si>
  <si>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</si>
  <si>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</si>
  <si>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</si>
  <si>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</si>
  <si>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</si>
  <si>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</si>
  <si>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</si>
  <si>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</si>
  <si>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</si>
  <si>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</si>
  <si>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</si>
  <si>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</si>
  <si>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</si>
  <si>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</si>
  <si>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</si>
  <si>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</si>
  <si>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</si>
  <si>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</si>
  <si>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</si>
  <si>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</si>
  <si>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</si>
  <si>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</si>
  <si>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</si>
  <si>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</si>
  <si>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</si>
  <si>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</si>
  <si>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</si>
  <si>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</si>
  <si>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</si>
  <si>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</si>
  <si>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</si>
  <si>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</si>
  <si>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</si>
  <si>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</si>
  <si>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</si>
  <si>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</si>
  <si>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</si>
  <si>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</si>
  <si>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</si>
  <si>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</si>
  <si>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</si>
  <si>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</si>
  <si>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</si>
  <si>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</si>
  <si>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</si>
  <si>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</si>
  <si>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</si>
  <si>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</si>
  <si>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</si>
  <si>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</si>
  <si>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</si>
  <si>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</si>
  <si>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</si>
  <si>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</si>
  <si>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</si>
  <si>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</si>
  <si>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</si>
  <si>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</si>
  <si>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</si>
  <si>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</si>
  <si>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</si>
  <si>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</si>
  <si>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</si>
  <si>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</si>
  <si>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</si>
  <si>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</si>
  <si>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</si>
  <si>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</si>
  <si>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</si>
  <si>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</si>
  <si>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</si>
  <si>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</si>
  <si>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</si>
  <si>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</si>
  <si>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</si>
  <si>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</si>
  <si>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</si>
  <si>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</si>
  <si>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</si>
  <si>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</si>
  <si>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</si>
  <si>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</si>
  <si>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</si>
  <si>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</si>
  <si>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</si>
  <si>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</si>
  <si>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</si>
  <si>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</si>
  <si>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</si>
  <si>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</si>
  <si>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</si>
  <si>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</si>
  <si>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</si>
  <si>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</si>
  <si>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</si>
  <si>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</si>
  <si>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</si>
  <si>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</si>
  <si>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</si>
  <si>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</si>
  <si>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</si>
  <si>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</si>
  <si>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</si>
  <si>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</si>
  <si>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</si>
  <si>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</si>
  <si>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</si>
  <si>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</si>
  <si>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</si>
  <si>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</si>
  <si>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</si>
  <si>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</si>
  <si>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</si>
  <si>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</si>
  <si>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</si>
  <si>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</si>
  <si>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</si>
  <si>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</si>
  <si>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</si>
  <si>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</si>
  <si>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</si>
  <si>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</si>
  <si>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</si>
  <si>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</si>
  <si>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</si>
  <si>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</si>
  <si>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</si>
  <si>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</si>
  <si>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</si>
  <si>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</si>
  <si>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</si>
  <si>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</si>
  <si>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</si>
  <si>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</si>
  <si>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</si>
  <si>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</si>
  <si>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</si>
  <si>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</si>
  <si>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</si>
  <si>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</si>
  <si>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</si>
  <si>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</si>
  <si>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</si>
  <si>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</si>
  <si>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</si>
  <si>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</si>
  <si>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</si>
  <si>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</si>
  <si>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</si>
  <si>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</si>
  <si>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</si>
  <si>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</si>
  <si>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</si>
  <si>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</si>
  <si>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</si>
  <si>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</si>
  <si>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</si>
  <si>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</si>
  <si>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</si>
  <si>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</si>
  <si>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</si>
  <si>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</si>
  <si>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</si>
  <si>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</si>
  <si>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</si>
  <si>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</si>
  <si>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</si>
  <si>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</si>
  <si>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</si>
  <si>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</si>
  <si>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</si>
  <si>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</si>
  <si>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</si>
  <si>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</si>
  <si>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</si>
  <si>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</si>
  <si>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</si>
  <si>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</si>
  <si>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</si>
  <si>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</si>
  <si>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</si>
  <si>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</si>
  <si>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</si>
  <si>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</si>
  <si>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</si>
  <si>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</si>
  <si>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</si>
  <si>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</si>
  <si>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</si>
  <si>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</si>
  <si>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</si>
  <si>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</si>
  <si>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</si>
  <si>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</si>
  <si>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</si>
  <si>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</si>
  <si>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</si>
  <si>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</si>
  <si>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</si>
  <si>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</si>
  <si>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</si>
  <si>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</si>
  <si>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</si>
  <si>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</si>
  <si>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</si>
  <si>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</si>
  <si>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</si>
  <si>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</si>
  <si>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</si>
  <si>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</si>
  <si>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</si>
  <si>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</si>
  <si>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</si>
  <si>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</si>
  <si>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</si>
  <si>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</si>
  <si>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</si>
  <si>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</si>
  <si>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</si>
  <si>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</si>
  <si>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</si>
  <si>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</si>
  <si>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</si>
  <si>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</si>
  <si>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</si>
  <si>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</si>
  <si>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</si>
  <si>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</si>
  <si>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</si>
  <si>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</si>
  <si>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</si>
  <si>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</si>
  <si>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</si>
  <si>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</si>
  <si>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</si>
  <si>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</si>
  <si>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</si>
  <si>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</si>
  <si>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</si>
  <si>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</si>
  <si>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</si>
  <si>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</si>
  <si>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</si>
  <si>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</si>
  <si>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</si>
  <si>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</si>
  <si>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</si>
  <si>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</si>
  <si>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</si>
  <si>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</si>
  <si>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</si>
  <si>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</si>
  <si>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</si>
  <si>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</si>
  <si>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</si>
  <si>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</si>
  <si>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</si>
  <si>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</si>
  <si>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</si>
  <si>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</si>
  <si>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</si>
  <si>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</si>
  <si>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</si>
  <si>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</si>
  <si>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</si>
  <si>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</si>
  <si>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</si>
  <si>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</si>
  <si>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</si>
  <si>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</si>
  <si>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</si>
  <si>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</si>
  <si>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</si>
  <si>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</si>
  <si>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</si>
  <si>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</si>
  <si>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</si>
  <si>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</si>
  <si>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</si>
  <si>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</si>
  <si>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</si>
  <si>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</si>
  <si>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</si>
  <si>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</si>
  <si>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</si>
  <si>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</si>
  <si>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</si>
  <si>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</si>
  <si>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</si>
  <si>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</si>
  <si>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</si>
  <si>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</si>
  <si>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</si>
  <si>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</si>
  <si>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</si>
  <si>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</si>
  <si>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</si>
  <si>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</si>
  <si>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</si>
  <si>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</si>
  <si>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</si>
  <si>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</si>
  <si>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</si>
  <si>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</si>
  <si>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</si>
  <si>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</si>
  <si>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</si>
  <si>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</si>
  <si>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</si>
  <si>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</si>
  <si>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</si>
  <si>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</si>
  <si>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</si>
  <si>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</si>
  <si>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</si>
  <si>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</si>
  <si>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</si>
  <si>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</si>
  <si>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</si>
  <si>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</si>
  <si>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</si>
  <si>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</si>
  <si>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</si>
  <si>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</si>
  <si>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</si>
  <si>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</si>
  <si>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</si>
  <si>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</si>
  <si>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</si>
  <si>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</si>
  <si>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</si>
  <si>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</si>
  <si>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</si>
  <si>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</si>
  <si>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</si>
  <si>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</si>
  <si>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</si>
  <si>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</si>
  <si>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</si>
  <si>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</si>
  <si>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</si>
  <si>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</si>
  <si>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</si>
  <si>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</si>
  <si>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</si>
  <si>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</si>
  <si>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</si>
  <si>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</si>
  <si>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</si>
  <si>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</si>
  <si>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</si>
  <si>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</si>
  <si>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</si>
  <si>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</si>
  <si>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</si>
  <si>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</si>
  <si>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</si>
  <si>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</si>
  <si>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</si>
  <si>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</si>
  <si>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</si>
  <si>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</si>
  <si>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</si>
  <si>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</si>
  <si>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</si>
  <si>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</si>
  <si>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</si>
  <si>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</si>
  <si>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</si>
  <si>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</si>
  <si>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</si>
  <si>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</si>
  <si>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</si>
  <si>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</si>
  <si>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</si>
  <si>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</si>
  <si>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</si>
  <si>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</si>
  <si>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</si>
  <si>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</si>
  <si>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</si>
  <si>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</si>
  <si>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</si>
  <si>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</si>
  <si>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</si>
  <si>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</si>
  <si>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</si>
  <si>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</si>
  <si>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</si>
  <si>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</si>
  <si>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</si>
  <si>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</si>
  <si>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</si>
  <si>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</si>
  <si>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</si>
  <si>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</si>
  <si>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</si>
  <si>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</si>
  <si>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</si>
  <si>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</si>
  <si>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</si>
  <si>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</si>
  <si>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</si>
  <si>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</si>
  <si>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</si>
  <si>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</si>
  <si>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</si>
  <si>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</si>
  <si>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</si>
  <si>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</si>
  <si>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</si>
  <si>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</si>
  <si>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</si>
  <si>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</si>
  <si>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</si>
  <si>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</si>
  <si>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</si>
  <si>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</si>
  <si>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</si>
  <si>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</si>
  <si>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</si>
  <si>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</si>
  <si>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</si>
  <si>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</si>
  <si>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</si>
  <si>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</si>
  <si>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</si>
  <si>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</si>
  <si>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</si>
  <si>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</si>
  <si>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</si>
  <si>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</si>
  <si>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</si>
  <si>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</si>
  <si>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</si>
  <si>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</si>
  <si>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</si>
  <si>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</si>
  <si>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</si>
  <si>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</si>
  <si>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</si>
  <si>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</si>
  <si>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</si>
  <si>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</si>
  <si>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</si>
  <si>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</si>
  <si>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</si>
  <si>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</si>
  <si>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</si>
  <si>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</si>
  <si>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</si>
  <si>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</si>
  <si>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</si>
  <si>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</si>
  <si>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</si>
  <si>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</si>
  <si>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</si>
  <si>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</si>
  <si>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</si>
  <si>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</si>
  <si>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</si>
  <si>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</si>
  <si>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</si>
  <si>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</si>
  <si>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</si>
  <si>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</si>
  <si>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</si>
  <si>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</si>
  <si>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</si>
  <si>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</si>
  <si>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</si>
  <si>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</si>
  <si>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</si>
  <si>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</si>
  <si>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</si>
  <si>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</si>
  <si>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</si>
  <si>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</si>
  <si>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</si>
  <si>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</si>
  <si>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</si>
  <si>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</si>
  <si>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</si>
  <si>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</si>
  <si>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</si>
  <si>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</si>
  <si>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</si>
  <si>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</si>
  <si>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</si>
  <si>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</si>
  <si>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</si>
  <si>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</si>
  <si>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</si>
  <si>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</si>
  <si>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</si>
  <si>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</si>
  <si>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</si>
  <si>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</si>
  <si>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</si>
  <si>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</si>
  <si>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</si>
  <si>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</si>
  <si>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</si>
  <si>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</si>
  <si>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</si>
  <si>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</si>
  <si>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</si>
  <si>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</si>
  <si>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</si>
  <si>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</si>
  <si>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</si>
  <si>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</si>
  <si>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</si>
  <si>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</si>
  <si>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</si>
  <si>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</si>
  <si>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</si>
  <si>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</si>
  <si>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</si>
  <si>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</si>
  <si>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</si>
  <si>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</si>
  <si>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</si>
  <si>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</si>
  <si>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</si>
  <si>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</si>
  <si>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</si>
  <si>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</si>
  <si>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</si>
  <si>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</si>
  <si>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</si>
  <si>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</si>
  <si>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</si>
  <si>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</si>
  <si>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</si>
  <si>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</si>
  <si>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</si>
  <si>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</si>
  <si>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</si>
  <si>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</si>
  <si>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</si>
  <si>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</si>
  <si>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</si>
  <si>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</si>
  <si>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</si>
  <si>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</si>
  <si>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</si>
  <si>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</si>
  <si>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</si>
  <si>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</si>
  <si>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</si>
  <si>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</si>
  <si>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</si>
  <si>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</si>
  <si>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</si>
  <si>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</si>
  <si>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</si>
  <si>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</si>
  <si>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</si>
  <si>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</si>
  <si>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</si>
  <si>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</si>
  <si>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</si>
  <si>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</si>
  <si>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</si>
  <si>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</si>
  <si>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</si>
  <si>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</si>
  <si>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</si>
  <si>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</si>
  <si>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</si>
  <si>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</si>
  <si>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</si>
  <si>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</si>
  <si>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</si>
  <si>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</si>
  <si>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</si>
  <si>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</si>
  <si>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</si>
  <si>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</si>
  <si>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</si>
  <si>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</si>
  <si>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</si>
  <si>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</si>
  <si>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</si>
  <si>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</si>
  <si>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</si>
  <si>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</si>
  <si>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</si>
  <si>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</si>
  <si>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</si>
  <si>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</si>
  <si>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</si>
  <si>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</si>
  <si>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</si>
  <si>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</si>
  <si>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</si>
  <si>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</si>
  <si>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</si>
  <si>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</si>
  <si>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</si>
  <si>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</si>
  <si>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</si>
  <si>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</si>
  <si>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</si>
  <si>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</si>
  <si>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</si>
  <si>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</si>
  <si>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</si>
  <si>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</si>
  <si>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</si>
  <si>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</si>
  <si>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</si>
  <si>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</si>
  <si>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</si>
  <si>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</si>
  <si>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</si>
  <si>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</si>
  <si>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</si>
  <si>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</si>
  <si>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</si>
  <si>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</si>
  <si>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</si>
  <si>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</si>
  <si>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</si>
  <si>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</si>
  <si>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</si>
  <si>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</si>
  <si>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</si>
  <si>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</si>
  <si>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</si>
  <si>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</si>
  <si>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</si>
  <si>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</si>
  <si>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</si>
  <si>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</si>
  <si>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</si>
  <si>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</si>
  <si>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</si>
  <si>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</si>
  <si>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</si>
  <si>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</si>
  <si>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</si>
  <si>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</si>
  <si>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</si>
  <si>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</si>
  <si>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</si>
  <si>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</si>
  <si>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</si>
  <si>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</si>
  <si>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</si>
  <si>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</si>
  <si>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</si>
  <si>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</si>
  <si>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</si>
  <si>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</si>
  <si>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</si>
  <si>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</si>
  <si>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</si>
  <si>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</si>
  <si>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</si>
  <si>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</si>
  <si>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</si>
  <si>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</si>
  <si>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</si>
  <si>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</si>
  <si>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</si>
  <si>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</si>
  <si>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</si>
  <si>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</si>
  <si>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</si>
  <si>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</si>
  <si>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</si>
  <si>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</si>
  <si>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</si>
  <si>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</si>
  <si>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</si>
  <si>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</si>
  <si>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</si>
  <si>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</si>
  <si>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</si>
  <si>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</si>
  <si>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</si>
  <si>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</si>
  <si>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</si>
  <si>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</si>
  <si>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</si>
  <si>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</si>
  <si>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</si>
  <si>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</si>
  <si>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</si>
  <si>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</si>
  <si>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</si>
  <si>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</si>
  <si>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</si>
  <si>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</si>
  <si>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</si>
  <si>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</si>
  <si>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</si>
  <si>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</si>
  <si>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</si>
  <si>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</si>
  <si>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</si>
  <si>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</si>
  <si>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</si>
  <si>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</si>
  <si>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</si>
  <si>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</si>
  <si>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</si>
  <si>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</si>
  <si>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</si>
  <si>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</si>
  <si>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</si>
  <si>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</si>
  <si>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</si>
  <si>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</si>
  <si>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</si>
  <si>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</si>
  <si>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</si>
  <si>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</si>
  <si>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</si>
  <si>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</si>
  <si>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</si>
  <si>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</si>
  <si>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</si>
  <si>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</si>
  <si>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</si>
  <si>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</si>
  <si>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</si>
  <si>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</si>
  <si>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</si>
  <si>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</si>
  <si>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</si>
  <si>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</si>
  <si>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</si>
  <si>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</si>
  <si>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</si>
  <si>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</si>
  <si>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</si>
  <si>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</si>
  <si>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</si>
  <si>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</si>
  <si>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</si>
  <si>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</si>
  <si>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</si>
  <si>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</si>
  <si>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</si>
  <si>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</si>
  <si>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</si>
  <si>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</si>
  <si>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</si>
  <si>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</si>
  <si>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</si>
  <si>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</si>
  <si>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</si>
  <si>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</si>
  <si>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</si>
  <si>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</si>
  <si>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</si>
  <si>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</si>
  <si>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</si>
  <si>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</si>
  <si>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</si>
  <si>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</si>
  <si>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</si>
  <si>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</si>
  <si>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</si>
  <si>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</si>
  <si>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</si>
  <si>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</si>
  <si>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</si>
  <si>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</si>
  <si>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</si>
  <si>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</si>
  <si>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</si>
  <si>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</si>
  <si>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</si>
  <si>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</si>
  <si>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</si>
  <si>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</si>
  <si>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</si>
  <si>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</si>
  <si>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</si>
  <si>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</si>
  <si>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</si>
  <si>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</si>
  <si>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</si>
  <si>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</si>
  <si>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</si>
  <si>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</si>
  <si>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</si>
  <si>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</si>
  <si>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</si>
  <si>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</si>
  <si>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</si>
  <si>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</si>
  <si>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</si>
  <si>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</si>
  <si>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</si>
  <si>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</si>
  <si>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</si>
  <si>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</si>
  <si>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</si>
  <si>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</si>
  <si>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</si>
  <si>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</si>
  <si>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</si>
  <si>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</si>
  <si>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</si>
  <si>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</si>
  <si>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</si>
  <si>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</si>
  <si>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</si>
  <si>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</si>
  <si>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</si>
  <si>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</si>
  <si>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</si>
  <si>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</si>
  <si>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</si>
  <si>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</si>
  <si>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</si>
  <si>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</si>
  <si>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</si>
  <si>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</si>
  <si>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</si>
  <si>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</si>
  <si>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</si>
  <si>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</si>
  <si>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</si>
  <si>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</si>
  <si>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</si>
  <si>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</si>
  <si>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</si>
  <si>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</si>
  <si>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</si>
  <si>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</si>
  <si>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</si>
  <si>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</si>
  <si>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</si>
  <si>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</si>
  <si>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</si>
  <si>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</si>
  <si>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</si>
  <si>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</si>
  <si>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</si>
  <si>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</si>
  <si>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</si>
  <si>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</si>
  <si>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</si>
  <si>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</si>
  <si>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</si>
  <si>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</si>
  <si>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</si>
  <si>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</si>
  <si>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</si>
  <si>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</si>
  <si>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</si>
  <si>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</si>
  <si>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</si>
  <si>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</si>
  <si>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</si>
  <si>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</si>
  <si>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</si>
  <si>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</si>
  <si>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</si>
  <si>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</si>
  <si>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</si>
  <si>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</si>
  <si>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</si>
  <si>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</si>
  <si>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</si>
  <si>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</si>
  <si>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</si>
  <si>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</si>
  <si>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</si>
  <si>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</si>
  <si>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</si>
  <si>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</si>
  <si>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</si>
  <si>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</si>
  <si>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</si>
  <si>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</si>
  <si>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</si>
  <si>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</si>
  <si>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</si>
  <si>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</si>
  <si>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</si>
  <si>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</si>
  <si>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</si>
  <si>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</si>
  <si>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</si>
  <si>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</si>
  <si>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</si>
  <si>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</si>
  <si>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</si>
  <si>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</si>
  <si>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</si>
  <si>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</si>
  <si>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</si>
  <si>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</si>
  <si>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</si>
  <si>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</si>
  <si>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</si>
  <si>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</si>
  <si>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</si>
  <si>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</si>
  <si>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</si>
  <si>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</si>
  <si>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</si>
  <si>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</si>
  <si>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</si>
  <si>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</si>
  <si>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</si>
  <si>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</si>
  <si>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</si>
  <si>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</si>
  <si>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</si>
  <si>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</si>
  <si>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</si>
  <si>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</si>
  <si>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</si>
  <si>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</si>
  <si>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</si>
  <si>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</si>
  <si>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</si>
  <si>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</si>
  <si>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</si>
  <si>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</si>
  <si>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</si>
  <si>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</si>
  <si>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</si>
  <si>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</si>
  <si>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</si>
  <si>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</si>
  <si>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</si>
  <si>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</si>
  <si>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</si>
  <si>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</si>
  <si>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</si>
  <si>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</si>
  <si>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</si>
  <si>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</si>
  <si>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</si>
  <si>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</si>
  <si>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</si>
  <si>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</si>
  <si>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</si>
  <si>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</si>
  <si>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</si>
  <si>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</si>
  <si>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</si>
  <si>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</si>
  <si>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</si>
  <si>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</si>
  <si>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</si>
  <si>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</si>
  <si>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</si>
  <si>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</si>
  <si>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</si>
  <si>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</si>
  <si>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</si>
  <si>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</si>
  <si>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</si>
  <si>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</si>
  <si>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</si>
  <si>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</si>
  <si>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</si>
  <si>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</si>
  <si>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</si>
  <si>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</si>
  <si>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</si>
  <si>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</si>
  <si>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</si>
  <si>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</si>
  <si>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</si>
  <si>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</si>
  <si>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</si>
  <si>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</si>
  <si>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</si>
  <si>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</si>
  <si>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</si>
  <si>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</si>
  <si>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</si>
  <si>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</si>
  <si>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</si>
  <si>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</si>
  <si>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</si>
  <si>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</si>
  <si>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</si>
  <si>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</si>
  <si>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</si>
  <si>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</si>
  <si>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</si>
  <si>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</si>
  <si>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</si>
  <si>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</si>
  <si>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</si>
  <si>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</si>
  <si>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</si>
  <si>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</si>
  <si>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</si>
  <si>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</si>
  <si>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</si>
  <si>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</si>
  <si>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</si>
  <si>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</si>
  <si>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</si>
  <si>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</si>
  <si>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</si>
  <si>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</si>
  <si>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</si>
  <si>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</si>
  <si>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</si>
  <si>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</si>
  <si>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</si>
  <si>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</si>
  <si>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</si>
  <si>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</si>
  <si>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</si>
  <si>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</si>
  <si>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</si>
  <si>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</si>
  <si>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</si>
  <si>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</si>
  <si>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</si>
  <si>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</si>
  <si>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</si>
  <si>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</si>
  <si>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</si>
  <si>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</si>
  <si>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</si>
  <si>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</si>
  <si>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</si>
  <si>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</si>
  <si>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</si>
  <si>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</si>
  <si>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</si>
  <si>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</si>
  <si>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</si>
  <si>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</si>
  <si>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</si>
  <si>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</si>
  <si>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</si>
  <si>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</si>
  <si>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</si>
  <si>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</si>
  <si>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</si>
  <si>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</si>
  <si>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</si>
  <si>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</si>
  <si>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</si>
  <si>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</si>
  <si>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</si>
  <si>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</si>
  <si>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</si>
  <si>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</si>
  <si>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</si>
  <si>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</si>
  <si>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</si>
  <si>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</si>
  <si>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</si>
  <si>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</si>
  <si>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</si>
  <si>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</si>
  <si>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</si>
  <si>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</si>
  <si>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</si>
  <si>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</si>
  <si>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</si>
  <si>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</si>
  <si>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</si>
  <si>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</si>
  <si>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</si>
  <si>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</si>
  <si>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</si>
  <si>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</si>
  <si>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</si>
  <si>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</si>
  <si>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</si>
  <si>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</si>
  <si>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</si>
  <si>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</si>
  <si>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</si>
  <si>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</si>
  <si>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</si>
  <si>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</si>
  <si>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</si>
  <si>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</si>
  <si>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</si>
  <si>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</si>
  <si>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</si>
  <si>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</si>
  <si>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</si>
  <si>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</si>
  <si>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</si>
  <si>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</si>
  <si>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</si>
  <si>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</si>
  <si>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</si>
  <si>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</si>
  <si>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</si>
  <si>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</si>
  <si>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</si>
  <si>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</si>
  <si>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</si>
  <si>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</si>
  <si>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</si>
  <si>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</si>
  <si>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</si>
  <si>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</si>
  <si>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</si>
  <si>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</si>
  <si>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</si>
  <si>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</si>
  <si>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</si>
  <si>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</si>
  <si>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</si>
  <si>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</si>
  <si>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</si>
  <si>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</si>
  <si>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</si>
  <si>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</si>
  <si>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</si>
  <si>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</si>
  <si>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</si>
  <si>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</si>
  <si>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</si>
  <si>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</si>
  <si>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</si>
  <si>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</si>
  <si>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</si>
  <si>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</si>
  <si>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</si>
  <si>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</si>
  <si>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</si>
  <si>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</si>
  <si>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</si>
  <si>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</si>
  <si>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</si>
  <si>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</si>
  <si>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</si>
  <si>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</si>
  <si>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</si>
  <si>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</si>
  <si>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</si>
  <si>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</si>
  <si>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</si>
  <si>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</si>
  <si>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</si>
  <si>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</si>
  <si>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</si>
  <si>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</si>
  <si>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</si>
  <si>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</si>
  <si>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</si>
  <si>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</si>
  <si>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</si>
  <si>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</si>
  <si>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</si>
  <si>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</si>
  <si>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</si>
  <si>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</si>
  <si>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</si>
  <si>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</si>
  <si>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</si>
  <si>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</si>
  <si>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</si>
  <si>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</si>
  <si>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</si>
  <si>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</si>
  <si>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</si>
  <si>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</si>
  <si>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</si>
  <si>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</si>
  <si>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</si>
  <si>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</si>
  <si>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</si>
  <si>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</si>
  <si>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</si>
  <si>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</si>
  <si>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</si>
  <si>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</si>
  <si>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</si>
  <si>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</si>
  <si>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</si>
  <si>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</si>
  <si>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</si>
  <si>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</si>
  <si>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</si>
  <si>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</si>
  <si>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</si>
  <si>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</si>
  <si>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</si>
  <si>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</si>
  <si>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</si>
  <si>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</si>
  <si>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</si>
  <si>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</si>
  <si>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</si>
  <si>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</si>
  <si>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</si>
  <si>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</si>
  <si>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</si>
  <si>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</si>
  <si>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</si>
  <si>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</si>
  <si>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</si>
  <si>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</si>
  <si>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</si>
  <si>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</si>
  <si>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</si>
  <si>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</si>
  <si>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</si>
  <si>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</si>
  <si>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</si>
  <si>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</si>
  <si>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</si>
  <si>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</si>
  <si>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</si>
  <si>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</si>
  <si>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</si>
  <si>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</si>
  <si>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</si>
  <si>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</si>
  <si>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</si>
  <si>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</si>
  <si>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</si>
  <si>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</si>
  <si>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</si>
  <si>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</si>
  <si>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</si>
  <si>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</si>
  <si>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</si>
  <si>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</si>
  <si>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</si>
  <si>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</si>
  <si>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</si>
  <si>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</si>
  <si>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</si>
  <si>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</si>
  <si>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</si>
  <si>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</si>
  <si>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</si>
  <si>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</si>
  <si>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</si>
  <si>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</si>
  <si>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</si>
  <si>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</si>
  <si>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</si>
  <si>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</si>
  <si>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</si>
  <si>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</si>
  <si>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</si>
  <si>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</si>
  <si>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</si>
  <si>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</si>
  <si>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</si>
  <si>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</si>
  <si>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</si>
  <si>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</si>
  <si>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</si>
  <si>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</si>
  <si>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</si>
  <si>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</si>
  <si>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</si>
  <si>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</si>
  <si>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</si>
  <si>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</si>
  <si>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</si>
  <si>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</si>
  <si>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</si>
  <si>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</si>
  <si>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</si>
  <si>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</si>
  <si>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</si>
  <si>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</si>
  <si>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</si>
  <si>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</si>
  <si>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</si>
  <si>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</si>
  <si>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</si>
  <si>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</si>
  <si>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</si>
  <si>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</si>
  <si>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</si>
  <si>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</si>
  <si>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</si>
  <si>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</si>
  <si>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</si>
  <si>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</si>
  <si>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</si>
  <si>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</si>
  <si>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</si>
  <si>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</si>
  <si>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</si>
  <si>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</si>
  <si>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</si>
  <si>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</si>
  <si>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</si>
  <si>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</si>
  <si>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</si>
  <si>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</si>
  <si>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</si>
  <si>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</si>
  <si>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</si>
  <si>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</si>
  <si>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</si>
  <si>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</si>
  <si>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</si>
  <si>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</si>
  <si>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</si>
  <si>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</si>
  <si>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</si>
  <si>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</si>
  <si>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</si>
  <si>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</si>
  <si>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</si>
  <si>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</si>
  <si>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</si>
  <si>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</si>
  <si>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</si>
  <si>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</si>
  <si>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</si>
  <si>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</si>
  <si>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</si>
  <si>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</si>
  <si>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</si>
  <si>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</si>
  <si>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</si>
  <si>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</si>
  <si>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</si>
  <si>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</si>
  <si>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</si>
  <si>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</si>
  <si>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</si>
  <si>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</si>
  <si>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</si>
  <si>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</si>
  <si>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</si>
  <si>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</si>
  <si>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</si>
  <si>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</si>
  <si>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</si>
  <si>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</si>
  <si>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</si>
  <si>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</si>
  <si>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</si>
  <si>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</si>
  <si>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</si>
  <si>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</si>
  <si>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</si>
  <si>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</si>
  <si>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</si>
  <si>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</si>
  <si>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</si>
  <si>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</si>
  <si>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</si>
  <si>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</si>
  <si>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</si>
  <si>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</si>
  <si>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</si>
  <si>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</si>
  <si>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</si>
  <si>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</si>
  <si>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</si>
  <si>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</si>
  <si>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</si>
  <si>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</si>
  <si>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</si>
  <si>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</si>
  <si>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</si>
  <si>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</si>
  <si>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</si>
  <si>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</si>
  <si>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</si>
  <si>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</si>
  <si>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</si>
  <si>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</si>
  <si>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</si>
  <si>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</si>
  <si>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</si>
  <si>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</si>
  <si>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</si>
  <si>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</si>
  <si>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</si>
  <si>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</si>
  <si>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</si>
  <si>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</si>
  <si>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</si>
  <si>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</si>
  <si>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</si>
  <si>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</si>
  <si>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</si>
  <si>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</si>
  <si>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</si>
  <si>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</si>
  <si>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</si>
  <si>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</si>
  <si>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</si>
  <si>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</si>
  <si>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</si>
  <si>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</si>
  <si>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</si>
  <si>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</si>
  <si>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</si>
  <si>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</si>
  <si>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</si>
  <si>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</si>
  <si>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</si>
  <si>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</si>
  <si>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</si>
  <si>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</si>
  <si>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</si>
  <si>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</si>
  <si>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</si>
  <si>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</si>
  <si>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</si>
  <si>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</si>
  <si>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</si>
  <si>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</si>
  <si>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</si>
  <si>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</si>
  <si>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</si>
  <si>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</si>
  <si>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</si>
  <si>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</si>
  <si>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</si>
  <si>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</si>
  <si>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</si>
  <si>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</si>
  <si>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</si>
  <si>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</si>
  <si>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</si>
  <si>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</si>
  <si>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</si>
  <si>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</si>
  <si>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</si>
  <si>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</si>
  <si>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</si>
  <si>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</si>
  <si>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</si>
  <si>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</si>
  <si>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</si>
  <si>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</si>
  <si>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</si>
  <si>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</si>
  <si>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</si>
  <si>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</si>
  <si>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</si>
  <si>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</si>
  <si>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</si>
  <si>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</si>
  <si>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</si>
  <si>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</si>
  <si>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</si>
  <si>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</si>
  <si>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</si>
  <si>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</si>
  <si>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</si>
  <si>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</si>
  <si>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</si>
  <si>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</si>
  <si>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</si>
  <si>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</si>
  <si>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</si>
  <si>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</si>
  <si>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</si>
  <si>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</si>
  <si>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</si>
  <si>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</si>
  <si>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</si>
  <si>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</si>
  <si>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</si>
  <si>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</si>
  <si>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</si>
  <si>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</si>
  <si>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</si>
  <si>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</si>
  <si>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</si>
  <si>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</si>
  <si>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</si>
  <si>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</si>
  <si>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</si>
  <si>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</si>
  <si>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</si>
  <si>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</si>
  <si>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</si>
  <si>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</si>
  <si>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</si>
  <si>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</si>
  <si>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</si>
  <si>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</si>
  <si>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</si>
  <si>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</si>
  <si>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</si>
  <si>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</si>
  <si>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</si>
  <si>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</si>
  <si>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</si>
  <si>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</si>
  <si>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</si>
  <si>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</si>
  <si>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</si>
  <si>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</si>
  <si>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</si>
  <si>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</si>
  <si>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</si>
  <si>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</si>
  <si>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</si>
  <si>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</si>
  <si>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</si>
  <si>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</si>
  <si>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</si>
  <si>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</si>
  <si>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</si>
  <si>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</si>
  <si>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</si>
  <si>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</si>
  <si>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</si>
  <si>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</si>
  <si>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</si>
  <si>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</si>
  <si>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</si>
  <si>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</si>
  <si>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</si>
  <si>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</si>
  <si>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</si>
  <si>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</si>
  <si>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</si>
  <si>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</si>
  <si>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</si>
  <si>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</si>
  <si>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</si>
  <si>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</si>
  <si>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</si>
  <si>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</si>
  <si>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</si>
  <si>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</si>
  <si>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</si>
  <si>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</si>
  <si>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</si>
  <si>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</si>
  <si>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</si>
  <si>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</si>
  <si>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</si>
  <si>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</si>
  <si>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</si>
  <si>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</si>
  <si>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</si>
  <si>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</si>
  <si>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</si>
  <si>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</si>
  <si>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</si>
  <si>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</si>
  <si>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</si>
  <si>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</si>
  <si>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</si>
  <si>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</si>
  <si>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</si>
  <si>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</si>
  <si>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</si>
  <si>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</si>
  <si>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</si>
  <si>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</si>
  <si>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</si>
  <si>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</si>
  <si>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</si>
  <si>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</si>
  <si>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</si>
  <si>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</si>
  <si>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</si>
  <si>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</si>
  <si>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</si>
  <si>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</si>
  <si>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</si>
  <si>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</si>
  <si>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</si>
  <si>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</si>
  <si>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</si>
  <si>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</si>
  <si>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</si>
  <si>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</si>
  <si>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</si>
  <si>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</si>
  <si>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</si>
  <si>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</si>
  <si>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</si>
  <si>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</si>
  <si>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</si>
  <si>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</si>
  <si>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</si>
  <si>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</si>
  <si>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</si>
  <si>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</si>
  <si>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</si>
  <si>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</si>
  <si>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</si>
  <si>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</si>
  <si>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</si>
  <si>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</si>
  <si>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</si>
  <si>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</si>
  <si>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</si>
  <si>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</si>
  <si>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</si>
  <si>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</si>
  <si>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</si>
  <si>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</si>
  <si>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</si>
  <si>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</si>
  <si>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</si>
  <si>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</si>
  <si>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</si>
  <si>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</si>
  <si>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</si>
  <si>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</si>
  <si>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</si>
  <si>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</si>
  <si>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</si>
  <si>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</si>
  <si>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</si>
  <si>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</si>
  <si>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</si>
  <si>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</si>
  <si>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</si>
  <si>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</si>
  <si>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</si>
  <si>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</si>
  <si>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</si>
  <si>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</si>
  <si>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</si>
  <si>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</si>
  <si>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</si>
  <si>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</si>
  <si>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</si>
  <si>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</si>
  <si>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</si>
  <si>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</si>
  <si>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</si>
  <si>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</si>
  <si>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</si>
  <si>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</si>
  <si>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</si>
  <si>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</si>
  <si>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</si>
  <si>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</si>
  <si>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</si>
  <si>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</si>
  <si>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</si>
  <si>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</si>
  <si>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</si>
  <si>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</si>
  <si>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</si>
  <si>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</si>
  <si>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</si>
  <si>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</si>
  <si>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</si>
  <si>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</si>
  <si>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</si>
  <si>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</si>
  <si>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</si>
  <si>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</si>
  <si>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</si>
  <si>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</si>
  <si>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</si>
  <si>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</si>
  <si>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</si>
  <si>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</si>
  <si>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</si>
  <si>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</si>
  <si>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</si>
  <si>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</si>
  <si>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</si>
  <si>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</si>
  <si>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</si>
  <si>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</si>
  <si>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</si>
  <si>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</si>
  <si>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</si>
  <si>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</si>
  <si>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</si>
  <si>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</si>
  <si>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</si>
  <si>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</si>
  <si>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</si>
  <si>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</si>
  <si>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</si>
  <si>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</si>
  <si>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</si>
  <si>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</si>
  <si>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</si>
  <si>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</si>
  <si>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</si>
  <si>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</si>
  <si>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</si>
  <si>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</si>
  <si>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</si>
  <si>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</si>
  <si>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</si>
  <si>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</si>
  <si>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</si>
  <si>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</si>
  <si>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</si>
  <si>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</si>
  <si>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</si>
  <si>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</si>
  <si>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</si>
  <si>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</si>
  <si>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</si>
  <si>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</si>
  <si>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</si>
  <si>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</si>
  <si>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</si>
  <si>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</si>
  <si>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</si>
  <si>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</si>
  <si>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</si>
  <si>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</si>
  <si>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</si>
  <si>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</si>
  <si>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</si>
  <si>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</si>
  <si>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</si>
  <si>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</si>
  <si>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</si>
  <si>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</si>
  <si>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</si>
  <si>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</si>
  <si>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</si>
  <si>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</si>
  <si>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</si>
  <si>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</si>
  <si>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</si>
  <si>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</si>
  <si>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</si>
  <si>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</si>
  <si>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</si>
  <si>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</si>
  <si>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</si>
  <si>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</si>
  <si>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</si>
  <si>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</si>
  <si>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</si>
  <si>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</si>
  <si>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</si>
  <si>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</si>
  <si>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</si>
  <si>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</si>
  <si>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</si>
  <si>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</si>
  <si>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</si>
  <si>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</si>
  <si>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</si>
  <si>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</si>
  <si>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</si>
  <si>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</si>
  <si>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</si>
  <si>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</si>
  <si>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</si>
  <si>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</si>
  <si>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</si>
  <si>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</si>
  <si>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</si>
  <si>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</si>
  <si>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</si>
  <si>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</si>
  <si>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</si>
  <si>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</si>
  <si>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</si>
  <si>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</si>
  <si>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</si>
  <si>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</si>
  <si>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</si>
  <si>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</si>
  <si>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</si>
  <si>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</si>
  <si>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</si>
  <si>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</si>
  <si>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</si>
  <si>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</si>
  <si>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</si>
  <si>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</si>
  <si>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</si>
  <si>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</si>
  <si>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</si>
  <si>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</si>
  <si>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</si>
  <si>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</si>
  <si>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</si>
  <si>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</si>
  <si>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</si>
  <si>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</si>
  <si>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</si>
  <si>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</si>
  <si>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</si>
  <si>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</si>
  <si>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</si>
  <si>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</si>
  <si>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</si>
  <si>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</si>
  <si>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</si>
  <si>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</si>
  <si>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</si>
  <si>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</si>
  <si>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</si>
  <si>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</si>
  <si>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</si>
  <si>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</si>
  <si>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</si>
  <si>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</si>
  <si>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</si>
  <si>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</si>
  <si>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</si>
  <si>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</si>
  <si>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</si>
  <si>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</si>
  <si>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</si>
  <si>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</si>
  <si>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</si>
  <si>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</si>
  <si>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</si>
  <si>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</si>
  <si>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</si>
  <si>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</si>
  <si>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</si>
  <si>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</si>
  <si>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</si>
  <si>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</si>
  <si>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</si>
  <si>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</si>
  <si>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</si>
  <si>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</si>
  <si>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</si>
  <si>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</si>
  <si>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</si>
  <si>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</si>
  <si>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</si>
  <si>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</si>
  <si>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</si>
  <si>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</si>
  <si>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</si>
  <si>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</si>
  <si>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</si>
  <si>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</si>
  <si>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</si>
  <si>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</si>
  <si>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</si>
  <si>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</si>
  <si>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</si>
  <si>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</si>
  <si>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</si>
  <si>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</si>
  <si>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</si>
  <si>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</si>
  <si>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</si>
  <si>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</si>
  <si>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</si>
  <si>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</si>
  <si>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</si>
  <si>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</si>
  <si>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</si>
  <si>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</si>
  <si>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</si>
  <si>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</si>
  <si>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</si>
  <si>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</si>
  <si>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</si>
  <si>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</si>
  <si>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</si>
  <si>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</si>
  <si>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</si>
  <si>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</si>
  <si>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</si>
  <si>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</si>
  <si>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</si>
  <si>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</si>
  <si>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</si>
  <si>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</si>
  <si>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</si>
  <si>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</si>
  <si>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</si>
  <si>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</si>
  <si>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</si>
  <si>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</si>
  <si>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</si>
  <si>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</si>
  <si>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</si>
  <si>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</si>
  <si>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</si>
  <si>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</si>
  <si>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</si>
  <si>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</si>
  <si>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</si>
  <si>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</si>
  <si>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</si>
  <si>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</si>
  <si>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</si>
  <si>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</si>
  <si>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</si>
  <si>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</si>
  <si>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</si>
  <si>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</si>
  <si>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</si>
  <si>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</si>
  <si>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</si>
  <si>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</si>
  <si>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</si>
  <si>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</si>
  <si>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</si>
  <si>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</si>
  <si>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</si>
  <si>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</si>
  <si>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</si>
  <si>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</si>
  <si>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</si>
  <si>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</si>
  <si>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</si>
  <si>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</si>
  <si>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</si>
  <si>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</si>
  <si>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</si>
  <si>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</si>
  <si>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</si>
  <si>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</si>
  <si>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</si>
  <si>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</si>
  <si>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</si>
  <si>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</si>
  <si>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</si>
  <si>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</si>
  <si>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</si>
  <si>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</si>
  <si>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</si>
  <si>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</si>
  <si>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</si>
  <si>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</si>
  <si>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</si>
  <si>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</si>
  <si>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</si>
  <si>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</si>
  <si>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</si>
  <si>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</si>
  <si>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</si>
  <si>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</si>
  <si>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</si>
  <si>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</si>
  <si>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</si>
  <si>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</si>
  <si>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</si>
  <si>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</si>
  <si>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</si>
  <si>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</si>
  <si>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</si>
  <si>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</si>
  <si>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</si>
  <si>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</si>
  <si>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</si>
  <si>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</si>
  <si>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</si>
  <si>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</si>
  <si>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</si>
  <si>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</si>
  <si>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</si>
  <si>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</si>
  <si>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</si>
  <si>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</si>
  <si>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</si>
  <si>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</si>
  <si>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</si>
  <si>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</si>
  <si>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</si>
  <si>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</si>
  <si>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</si>
  <si>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</si>
  <si>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</si>
  <si>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</si>
  <si>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</si>
  <si>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</si>
  <si>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</si>
  <si>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</si>
  <si>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</si>
  <si>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</si>
  <si>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</si>
  <si>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</si>
  <si>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</si>
  <si>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</si>
  <si>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</si>
  <si>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</si>
  <si>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</si>
  <si>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</si>
  <si>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</si>
  <si>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</si>
  <si>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</si>
  <si>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</si>
  <si>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</si>
  <si>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</si>
  <si>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</si>
  <si>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</si>
  <si>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</si>
  <si>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</si>
  <si>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</si>
  <si>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</si>
  <si>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</si>
  <si>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</si>
  <si>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</si>
  <si>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</si>
  <si>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</si>
  <si>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</si>
  <si>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</si>
  <si>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</si>
  <si>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</si>
  <si>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</si>
  <si>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</si>
  <si>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</si>
  <si>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</si>
  <si>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</si>
  <si>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</si>
  <si>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</si>
  <si>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</si>
  <si>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</si>
  <si>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</si>
  <si>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</si>
  <si>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</si>
  <si>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</si>
  <si>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</si>
  <si>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</si>
  <si>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</si>
  <si>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</si>
  <si>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</si>
  <si>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</si>
  <si>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</si>
  <si>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</si>
  <si>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</si>
  <si>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</si>
  <si>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</si>
  <si>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</si>
  <si>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</si>
  <si>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</si>
  <si>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</si>
  <si>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</si>
  <si>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</si>
  <si>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</si>
  <si>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</si>
  <si>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</si>
  <si>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</si>
  <si>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</si>
  <si>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</si>
  <si>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</si>
  <si>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</si>
  <si>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</si>
  <si>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</si>
  <si>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</si>
  <si>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</si>
  <si>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</si>
  <si>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</si>
  <si>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</si>
  <si>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</si>
  <si>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</si>
  <si>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</si>
  <si>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</si>
  <si>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</si>
  <si>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</si>
  <si>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</si>
  <si>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</si>
  <si>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</si>
  <si>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</si>
  <si>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</si>
  <si>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</si>
  <si>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</si>
  <si>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</si>
  <si>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</si>
  <si>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</si>
  <si>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</si>
  <si>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</si>
  <si>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</si>
  <si>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</si>
  <si>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</si>
  <si>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</si>
  <si>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</si>
  <si>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</si>
  <si>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</si>
  <si>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</si>
  <si>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</si>
  <si>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</si>
  <si>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</si>
  <si>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</si>
  <si>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</si>
  <si>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</si>
  <si>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</si>
  <si>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</si>
  <si>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</si>
  <si>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</si>
  <si>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</si>
  <si>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</si>
  <si>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</si>
  <si>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</si>
  <si>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</si>
  <si>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</si>
  <si>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</si>
  <si>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</si>
  <si>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</si>
  <si>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</si>
  <si>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</si>
  <si>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</si>
  <si>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</si>
  <si>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</si>
  <si>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</si>
  <si>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</si>
  <si>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</si>
  <si>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</si>
  <si>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</si>
  <si>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</si>
  <si>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</si>
  <si>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</si>
  <si>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</si>
  <si>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</si>
  <si>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</si>
  <si>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</si>
  <si>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</si>
  <si>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</si>
  <si>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</si>
  <si>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</si>
  <si>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</si>
  <si>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</si>
  <si>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</si>
  <si>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</si>
  <si>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</si>
  <si>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</si>
  <si>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</si>
  <si>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</si>
  <si>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</si>
  <si>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</si>
  <si>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</si>
  <si>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</si>
  <si>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</si>
  <si>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</si>
  <si>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</si>
  <si>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</si>
  <si>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</si>
  <si>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</si>
  <si>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</si>
  <si>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</si>
  <si>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</si>
  <si>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</si>
  <si>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</si>
  <si>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</si>
  <si>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</si>
  <si>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</si>
  <si>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</si>
  <si>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</si>
  <si>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</si>
  <si>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</si>
  <si>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</si>
  <si>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</si>
  <si>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</si>
  <si>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</si>
  <si>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</si>
  <si>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</si>
  <si>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</si>
  <si>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</si>
  <si>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</si>
  <si>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</si>
  <si>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</si>
  <si>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</si>
  <si>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</si>
  <si>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</si>
  <si>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</si>
  <si>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</si>
  <si>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</si>
  <si>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</si>
  <si>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</si>
  <si>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</si>
  <si>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</si>
  <si>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</si>
  <si>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</si>
  <si>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</si>
  <si>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</si>
  <si>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</si>
  <si>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</si>
  <si>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</si>
  <si>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</si>
  <si>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</si>
  <si>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</si>
  <si>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</si>
  <si>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</si>
  <si>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</si>
  <si>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</si>
  <si>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</si>
  <si>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</si>
  <si>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</si>
  <si>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</si>
  <si>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</si>
  <si>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</si>
  <si>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</si>
  <si>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</si>
  <si>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</si>
  <si>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</si>
  <si>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</si>
  <si>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</si>
  <si>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</si>
  <si>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</si>
  <si>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</si>
  <si>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</si>
  <si>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</si>
  <si>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</si>
  <si>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</si>
  <si>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</si>
  <si>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</si>
  <si>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</si>
  <si>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</si>
  <si>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</si>
  <si>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</si>
  <si>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</si>
  <si>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</si>
  <si>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</si>
  <si>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</si>
  <si>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</si>
  <si>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</si>
  <si>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</si>
  <si>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</si>
  <si>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</si>
  <si>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</si>
  <si>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</si>
  <si>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</si>
  <si>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</si>
  <si>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</si>
  <si>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</si>
  <si>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</si>
  <si>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</si>
  <si>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</si>
  <si>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</si>
  <si>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</si>
  <si>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</si>
  <si>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</si>
  <si>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</si>
  <si>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</si>
  <si>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</si>
  <si>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</si>
  <si>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</si>
  <si>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</si>
  <si>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</si>
  <si>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</si>
  <si>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</si>
  <si>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</si>
  <si>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</si>
  <si>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</si>
  <si>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</si>
  <si>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</si>
  <si>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</si>
  <si>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</si>
  <si>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</si>
  <si>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</si>
  <si>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</si>
  <si>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</si>
  <si>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</si>
  <si>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</si>
  <si>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</si>
  <si>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</si>
  <si>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</si>
  <si>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</si>
  <si>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</si>
  <si>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</si>
  <si>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</si>
  <si>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</si>
  <si>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</si>
  <si>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</si>
  <si>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</si>
  <si>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</si>
  <si>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</si>
  <si>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</si>
  <si>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</si>
  <si>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</si>
  <si>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</si>
  <si>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</si>
  <si>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</si>
  <si>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</si>
  <si>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</si>
  <si>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</si>
  <si>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</si>
  <si>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</si>
  <si>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</si>
  <si>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</si>
  <si>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</si>
  <si>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</si>
  <si>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</si>
  <si>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</si>
  <si>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</si>
  <si>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</si>
  <si>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</si>
  <si>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</si>
  <si>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</si>
  <si>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</si>
  <si>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</si>
  <si>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</si>
  <si>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</si>
  <si>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</si>
  <si>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</si>
  <si>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</si>
  <si>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</si>
  <si>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</si>
  <si>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</si>
  <si>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</si>
  <si>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</si>
  <si>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</si>
  <si>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</si>
  <si>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</si>
  <si>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</si>
  <si>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</si>
  <si>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</si>
  <si>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</si>
  <si>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</si>
  <si>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</si>
  <si>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</si>
  <si>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</si>
  <si>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</si>
  <si>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</si>
  <si>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</si>
  <si>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</si>
  <si>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</si>
  <si>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</si>
  <si>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</si>
  <si>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</si>
  <si>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</si>
  <si>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</si>
  <si>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</si>
  <si>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</si>
  <si>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</si>
  <si>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</si>
  <si>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</si>
  <si>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</si>
  <si>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</si>
  <si>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</si>
  <si>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</si>
  <si>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</si>
  <si>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</si>
  <si>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</si>
  <si>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</si>
  <si>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</si>
  <si>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</si>
  <si>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</si>
  <si>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</si>
  <si>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</si>
  <si>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</si>
  <si>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</si>
  <si>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</si>
  <si>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</si>
  <si>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</si>
  <si>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</si>
  <si>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</si>
  <si>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</si>
  <si>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</si>
  <si>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</si>
  <si>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</si>
  <si>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</si>
  <si>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</si>
  <si>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</si>
  <si>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</si>
  <si>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</si>
  <si>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</si>
  <si>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</si>
  <si>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</si>
  <si>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</si>
  <si>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</si>
  <si>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</si>
  <si>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</si>
  <si>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</si>
  <si>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</si>
  <si>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</si>
  <si>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</si>
  <si>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</si>
  <si>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</si>
  <si>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</si>
  <si>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</si>
  <si>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</si>
  <si>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</si>
  <si>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</si>
  <si>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</si>
  <si>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</si>
  <si>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</si>
  <si>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</si>
  <si>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</si>
  <si>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</si>
  <si>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</si>
  <si>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</si>
  <si>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</si>
  <si>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</si>
  <si>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</si>
  <si>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</si>
  <si>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</si>
  <si>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</si>
  <si>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</si>
  <si>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</si>
  <si>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</si>
  <si>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</si>
  <si>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</si>
  <si>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</si>
  <si>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</si>
  <si>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</si>
  <si>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</si>
  <si>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</si>
  <si>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</si>
  <si>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</si>
  <si>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</si>
  <si>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</si>
  <si>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</si>
  <si>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</si>
  <si>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</si>
  <si>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</si>
  <si>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</si>
  <si>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</si>
  <si>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</si>
  <si>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</si>
  <si>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</si>
  <si>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</si>
  <si>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</si>
  <si>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</si>
  <si>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</si>
  <si>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</si>
  <si>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</si>
  <si>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</si>
  <si>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</si>
  <si>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</si>
  <si>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</si>
  <si>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</si>
  <si>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</si>
  <si>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</si>
  <si>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</si>
  <si>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</si>
  <si>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</si>
  <si>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</si>
  <si>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</si>
  <si>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</si>
  <si>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</si>
  <si>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</si>
  <si>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</si>
  <si>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</si>
  <si>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</si>
  <si>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</si>
  <si>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</si>
  <si>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</si>
  <si>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</si>
  <si>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</si>
  <si>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</si>
  <si>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</si>
  <si>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</si>
  <si>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</si>
  <si>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</si>
  <si>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</si>
  <si>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</si>
  <si>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</si>
  <si>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</si>
  <si>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</si>
  <si>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</si>
  <si>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</si>
  <si>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</si>
  <si>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</si>
  <si>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</si>
  <si>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</si>
  <si>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</si>
  <si>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</si>
  <si>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</si>
  <si>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</si>
  <si>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</si>
  <si>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</si>
  <si>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</si>
  <si>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</si>
  <si>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</si>
  <si>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</si>
  <si>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</si>
  <si>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</si>
  <si>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</si>
  <si>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</si>
  <si>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</si>
  <si>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</si>
  <si>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</si>
  <si>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</si>
  <si>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</si>
  <si>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</si>
  <si>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</si>
  <si>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</si>
  <si>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</si>
  <si>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</si>
  <si>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</si>
  <si>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</si>
  <si>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</si>
  <si>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</si>
  <si>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</si>
  <si>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</si>
  <si>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</si>
  <si>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</si>
  <si>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</si>
  <si>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</si>
  <si>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</si>
  <si>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</si>
  <si>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</si>
  <si>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</si>
  <si>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</si>
  <si>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</si>
  <si>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</si>
  <si>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</si>
  <si>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</si>
  <si>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</si>
  <si>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</si>
  <si>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</si>
  <si>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</si>
  <si>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</si>
  <si>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</si>
  <si>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</si>
  <si>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</si>
  <si>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</si>
  <si>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</si>
  <si>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</si>
  <si>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</si>
  <si>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</si>
  <si>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</si>
  <si>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</si>
  <si>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</si>
  <si>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</si>
  <si>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</si>
  <si>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</si>
  <si>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</si>
  <si>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</si>
  <si>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</si>
  <si>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</si>
  <si>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</si>
  <si>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</si>
  <si>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</si>
  <si>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</si>
  <si>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</si>
  <si>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</si>
  <si>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</si>
  <si>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</si>
  <si>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</si>
  <si>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</si>
  <si>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</si>
  <si>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</si>
  <si>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</si>
  <si>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</si>
  <si>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</si>
  <si>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</si>
  <si>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</si>
  <si>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</si>
  <si>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</si>
  <si>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</si>
  <si>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</si>
  <si>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</si>
  <si>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</si>
  <si>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</si>
  <si>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</si>
  <si>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</si>
  <si>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</si>
  <si>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</si>
  <si>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</si>
  <si>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</si>
  <si>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</si>
  <si>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</si>
  <si>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</si>
  <si>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</si>
  <si>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</si>
  <si>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</si>
  <si>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</si>
  <si>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</si>
  <si>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</si>
  <si>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</si>
  <si>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</si>
  <si>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</si>
  <si>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</si>
  <si>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</si>
  <si>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</si>
  <si>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</si>
  <si>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</si>
  <si>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</si>
  <si>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</si>
  <si>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</si>
  <si>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</si>
  <si>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</si>
  <si>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</si>
  <si>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</si>
  <si>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</si>
  <si>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</si>
  <si>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</si>
  <si>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</si>
  <si>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</si>
  <si>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</si>
  <si>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</si>
  <si>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</si>
  <si>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</si>
  <si>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</si>
  <si>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</si>
  <si>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</si>
  <si>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</si>
  <si>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</si>
  <si>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</si>
  <si>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</si>
  <si>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</si>
  <si>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</si>
  <si>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</si>
  <si>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</si>
  <si>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</si>
  <si>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</si>
  <si>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</si>
  <si>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</si>
  <si>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</si>
  <si>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</si>
  <si>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</si>
  <si>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</si>
  <si>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</si>
  <si>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</si>
  <si>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</si>
  <si>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</si>
  <si>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</si>
  <si>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</si>
  <si>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</si>
  <si>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</si>
  <si>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</si>
  <si>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</si>
  <si>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</si>
  <si>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</si>
  <si>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</si>
  <si>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</si>
  <si>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</si>
  <si>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</si>
  <si>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</si>
  <si>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</si>
  <si>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</si>
  <si>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</si>
  <si>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</si>
  <si>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</si>
  <si>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</si>
  <si>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</si>
  <si>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</si>
  <si>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</si>
  <si>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</si>
  <si>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</si>
  <si>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</si>
  <si>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</si>
  <si>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</si>
  <si>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</si>
  <si>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</si>
  <si>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</si>
  <si>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</si>
  <si>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</si>
  <si>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</si>
  <si>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</si>
  <si>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</si>
  <si>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</si>
  <si>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</si>
  <si>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</si>
  <si>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</si>
  <si>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</si>
  <si>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</si>
  <si>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</si>
  <si>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</si>
  <si>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</si>
  <si>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</si>
  <si>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</si>
  <si>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</si>
  <si>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</si>
  <si>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</si>
  <si>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</si>
  <si>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</si>
  <si>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</si>
  <si>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</si>
  <si>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</si>
  <si>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</si>
  <si>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</si>
  <si>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</si>
  <si>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</si>
  <si>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</si>
  <si>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</si>
  <si>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</si>
  <si>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</si>
  <si>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</si>
  <si>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</si>
  <si>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</si>
  <si>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</si>
  <si>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</si>
  <si>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</si>
  <si>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</si>
  <si>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</si>
  <si>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</si>
  <si>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</si>
  <si>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</si>
  <si>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</si>
  <si>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</si>
  <si>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</si>
  <si>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</si>
  <si>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</si>
  <si>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</si>
  <si>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</si>
  <si>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</si>
  <si>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</si>
  <si>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</si>
  <si>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</si>
  <si>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</si>
  <si>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</si>
  <si>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</si>
  <si>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</si>
  <si>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</si>
  <si>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</si>
  <si>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</si>
  <si>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</si>
  <si>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</si>
  <si>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</si>
  <si>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</si>
  <si>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</si>
  <si>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</si>
  <si>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</si>
  <si>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</si>
  <si>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</si>
  <si>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</si>
  <si>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</si>
  <si>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</si>
  <si>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</si>
  <si>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</si>
  <si>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</si>
  <si>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</si>
  <si>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</si>
  <si>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</si>
  <si>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</si>
  <si>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</si>
  <si>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</si>
  <si>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</si>
  <si>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</si>
  <si>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</si>
  <si>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</si>
  <si>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</si>
  <si>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</si>
  <si>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</si>
  <si>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</si>
  <si>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</si>
  <si>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</si>
  <si>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</si>
  <si>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</si>
  <si>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</si>
  <si>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</si>
  <si>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</si>
  <si>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</si>
  <si>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</si>
  <si>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</si>
  <si>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</si>
  <si>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</si>
  <si>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</si>
  <si>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</si>
  <si>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</si>
  <si>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</si>
  <si>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</si>
  <si>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</si>
  <si>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</si>
  <si>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</si>
  <si>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</si>
  <si>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</si>
  <si>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</si>
  <si>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</si>
  <si>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</si>
  <si>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</si>
  <si>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</si>
  <si>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</si>
  <si>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</si>
  <si>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</si>
  <si>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</si>
  <si>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</si>
  <si>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</si>
  <si>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</si>
  <si>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</si>
  <si>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</si>
  <si>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</si>
  <si>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</si>
  <si>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</si>
  <si>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</si>
  <si>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</si>
  <si>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</si>
  <si>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</si>
  <si>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</si>
  <si>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</si>
  <si>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</si>
  <si>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</si>
  <si>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</si>
  <si>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</si>
  <si>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</si>
  <si>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</si>
  <si>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</si>
  <si>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</si>
  <si>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</si>
  <si>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</si>
  <si>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</si>
  <si>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</si>
  <si>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</si>
  <si>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</si>
  <si>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</si>
  <si>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</si>
  <si>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</si>
  <si>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</si>
  <si>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</si>
  <si>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</si>
  <si>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</si>
  <si>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</si>
  <si>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</si>
  <si>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</si>
  <si>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</si>
  <si>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</si>
  <si>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</si>
  <si>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</si>
  <si>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</si>
  <si>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</si>
  <si>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</si>
  <si>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</si>
  <si>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</si>
  <si>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</si>
  <si>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</si>
  <si>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</si>
  <si>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</si>
  <si>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</si>
  <si>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</si>
  <si>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</si>
  <si>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</si>
  <si>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</si>
  <si>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</si>
  <si>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</si>
  <si>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</si>
  <si>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</si>
  <si>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</si>
  <si>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</si>
  <si>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</si>
  <si>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</si>
  <si>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</si>
  <si>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</si>
  <si>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</si>
  <si>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</si>
  <si>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</si>
  <si>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</si>
  <si>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</si>
  <si>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</si>
  <si>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</si>
  <si>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</si>
  <si>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</si>
  <si>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</si>
  <si>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</si>
  <si>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</si>
  <si>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</si>
  <si>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</si>
  <si>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</si>
  <si>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</si>
  <si>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</si>
  <si>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</si>
  <si>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</si>
  <si>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</si>
  <si>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</si>
  <si>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</si>
  <si>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</si>
  <si>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</si>
  <si>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</si>
  <si>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</si>
  <si>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</si>
  <si>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</si>
  <si>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</si>
  <si>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</si>
  <si>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</si>
  <si>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</si>
  <si>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</si>
  <si>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</si>
  <si>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</si>
  <si>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</si>
  <si>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</si>
  <si>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</si>
  <si>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</si>
  <si>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</si>
  <si>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</si>
  <si>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</si>
  <si>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</si>
  <si>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</si>
  <si>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</si>
  <si>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</si>
  <si>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</si>
  <si>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</si>
  <si>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</si>
  <si>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</si>
  <si>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</si>
  <si>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</si>
  <si>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</si>
  <si>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</si>
  <si>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</si>
  <si>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</si>
  <si>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</si>
  <si>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</si>
  <si>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</si>
  <si>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</si>
  <si>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</si>
  <si>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</si>
  <si>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</si>
  <si>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</si>
  <si>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</si>
  <si>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</si>
  <si>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</si>
  <si>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</si>
  <si>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</si>
  <si>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</si>
  <si>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</si>
  <si>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</si>
  <si>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</si>
  <si>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</si>
  <si>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</si>
  <si>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</si>
  <si>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</si>
  <si>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</si>
  <si>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</si>
  <si>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</si>
  <si>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</si>
  <si>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</si>
  <si>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</si>
  <si>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</si>
  <si>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</si>
  <si>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</si>
  <si>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</si>
  <si>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</si>
  <si>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</si>
  <si>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</si>
  <si>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</si>
  <si>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</si>
  <si>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</si>
  <si>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</si>
  <si>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</si>
  <si>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</si>
  <si>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</si>
  <si>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</si>
  <si>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</si>
  <si>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</si>
  <si>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</si>
  <si>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</si>
  <si>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</si>
  <si>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</si>
  <si>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</si>
  <si>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</si>
  <si>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</si>
  <si>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</si>
  <si>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</si>
  <si>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</si>
  <si>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</si>
  <si>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</si>
  <si>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</si>
  <si>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</si>
  <si>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</si>
  <si>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</si>
  <si>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</si>
  <si>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</si>
  <si>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</si>
  <si>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</si>
  <si>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</si>
  <si>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</si>
  <si>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</si>
  <si>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</si>
  <si>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</si>
  <si>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</si>
  <si>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</si>
  <si>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</si>
  <si>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</si>
  <si>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</si>
  <si>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</si>
  <si>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</si>
  <si>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</si>
  <si>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</si>
  <si>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</si>
  <si>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</si>
  <si>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</si>
  <si>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</si>
  <si>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</si>
  <si>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</si>
  <si>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</si>
  <si>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</si>
  <si>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</si>
  <si>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</si>
  <si>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</si>
  <si>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</si>
  <si>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</si>
  <si>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</si>
  <si>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</si>
  <si>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</si>
  <si>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</si>
  <si>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</si>
  <si>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</si>
  <si>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</si>
  <si>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</si>
  <si>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</si>
  <si>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</si>
  <si>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</si>
  <si>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</si>
  <si>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</si>
  <si>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</si>
  <si>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</si>
  <si>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</si>
  <si>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</si>
  <si>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</si>
  <si>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</si>
  <si>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</si>
  <si>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</si>
  <si>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</si>
  <si>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</si>
  <si>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</si>
  <si>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</si>
  <si>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</si>
  <si>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</si>
  <si>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</si>
  <si>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</si>
  <si>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</si>
  <si>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</si>
  <si>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</si>
  <si>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</si>
  <si>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</si>
  <si>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</si>
  <si>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</si>
  <si>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</si>
  <si>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</si>
  <si>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</si>
  <si>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</si>
  <si>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</si>
  <si>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</si>
  <si>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</si>
  <si>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</si>
  <si>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</si>
  <si>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</si>
  <si>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</si>
  <si>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</si>
  <si>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</si>
  <si>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</si>
  <si>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</si>
  <si>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</si>
  <si>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</si>
  <si>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</si>
  <si>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</si>
  <si>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</si>
  <si>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</si>
  <si>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</si>
  <si>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</si>
  <si>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</si>
  <si>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</si>
  <si>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</si>
  <si>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</si>
  <si>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</si>
  <si>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</si>
  <si>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</si>
  <si>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</si>
  <si>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</si>
  <si>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</si>
  <si>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</si>
  <si>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</si>
  <si>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</si>
  <si>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</si>
  <si>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</si>
  <si>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</si>
  <si>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</si>
  <si>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</si>
  <si>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</si>
  <si>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</si>
  <si>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</si>
  <si>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</si>
  <si>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</si>
  <si>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</si>
  <si>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</si>
  <si>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</si>
  <si>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</si>
  <si>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</si>
  <si>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</si>
  <si>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</si>
  <si>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</si>
  <si>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</si>
  <si>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</si>
  <si>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</si>
  <si>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</si>
  <si>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</si>
  <si>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</si>
  <si>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</si>
  <si>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</si>
  <si>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</si>
  <si>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</si>
  <si>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</si>
  <si>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</si>
  <si>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</si>
  <si>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</si>
  <si>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</si>
  <si>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</si>
  <si>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</si>
  <si>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</si>
  <si>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</si>
  <si>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</si>
  <si>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</si>
  <si>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</si>
  <si>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</si>
  <si>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</si>
  <si>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</si>
  <si>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</si>
  <si>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</si>
  <si>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</si>
  <si>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</si>
  <si>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</si>
  <si>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</si>
  <si>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</si>
  <si>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</si>
  <si>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</si>
  <si>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</si>
  <si>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</si>
  <si>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</si>
  <si>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</si>
  <si>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</si>
  <si>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</si>
  <si>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</si>
  <si>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</si>
  <si>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</si>
  <si>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</si>
  <si>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</si>
  <si>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</si>
  <si>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</si>
  <si>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</si>
  <si>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</si>
  <si>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</si>
  <si>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</si>
  <si>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</si>
  <si>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</si>
  <si>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</si>
  <si>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</si>
  <si>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</si>
  <si>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</si>
  <si>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</si>
  <si>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</si>
  <si>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</si>
  <si>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</si>
  <si>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</si>
  <si>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</si>
  <si>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</si>
  <si>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</si>
  <si>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</si>
  <si>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</si>
  <si>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</si>
  <si>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</si>
  <si>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</si>
  <si>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</si>
  <si>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</si>
  <si>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</si>
  <si>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</si>
  <si>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</si>
  <si>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</si>
  <si>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</si>
  <si>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</si>
  <si>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</si>
  <si>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</si>
  <si>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</si>
  <si>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</si>
  <si>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</si>
  <si>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</si>
  <si>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</si>
  <si>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</si>
  <si>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</si>
  <si>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</si>
  <si>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</si>
  <si>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</si>
  <si>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</si>
  <si>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</si>
  <si>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</si>
  <si>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</si>
  <si>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</si>
  <si>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</si>
  <si>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</si>
  <si>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</si>
  <si>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</si>
  <si>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</si>
  <si>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</si>
  <si>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</si>
  <si>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</si>
  <si>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</si>
  <si>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</si>
  <si>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</si>
  <si>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</si>
  <si>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</si>
  <si>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</si>
  <si>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</si>
  <si>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</si>
  <si>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</si>
  <si>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</si>
  <si>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</si>
  <si>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</si>
  <si>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</si>
  <si>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</si>
  <si>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</si>
  <si>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</si>
  <si>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</si>
  <si>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</si>
  <si>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</si>
  <si>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</si>
  <si>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</si>
  <si>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</si>
  <si>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</si>
  <si>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</si>
  <si>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</si>
  <si>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</si>
  <si>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</si>
  <si>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</si>
  <si>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</si>
  <si>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</si>
  <si>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</si>
  <si>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</si>
  <si>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</si>
  <si>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</si>
  <si>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</si>
  <si>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</si>
  <si>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</si>
  <si>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</si>
  <si>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</si>
  <si>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</si>
  <si>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</si>
  <si>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</si>
  <si>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</si>
  <si>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</si>
  <si>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</si>
  <si>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</si>
  <si>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</si>
  <si>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</si>
  <si>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</si>
  <si>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</si>
  <si>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</si>
  <si>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</si>
  <si>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</si>
  <si>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</si>
  <si>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</si>
  <si>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</si>
  <si>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</si>
  <si>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</si>
  <si>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</si>
  <si>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</si>
  <si>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</si>
  <si>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</si>
  <si>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</si>
  <si>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</si>
  <si>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</si>
  <si>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</si>
  <si>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</si>
  <si>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</si>
  <si>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</si>
  <si>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</si>
  <si>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</si>
  <si>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</si>
  <si>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</si>
  <si>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</si>
  <si>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</si>
  <si>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</si>
  <si>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</si>
  <si>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</si>
  <si>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</si>
  <si>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</si>
  <si>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</si>
  <si>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</si>
  <si>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</si>
  <si>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</si>
  <si>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</si>
  <si>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</si>
  <si>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</si>
  <si>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</si>
  <si>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</si>
  <si>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</si>
  <si>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</si>
  <si>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</si>
  <si>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</si>
  <si>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</si>
  <si>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</si>
  <si>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</si>
  <si>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</si>
  <si>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</si>
  <si>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</si>
  <si>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</si>
  <si>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</si>
  <si>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</si>
  <si>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</si>
  <si>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</si>
  <si>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</si>
  <si>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</si>
  <si>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</si>
  <si>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</si>
  <si>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</si>
  <si>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</si>
  <si>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</si>
  <si>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</si>
  <si>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</si>
  <si>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</si>
  <si>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</si>
  <si>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</si>
  <si>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</si>
  <si>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</si>
  <si>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</si>
  <si>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</si>
  <si>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</si>
  <si>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</si>
  <si>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</si>
  <si>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</si>
  <si>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</si>
  <si>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</si>
  <si>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</si>
  <si>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</si>
  <si>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</si>
  <si>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</si>
  <si>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</si>
  <si>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</si>
  <si>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</si>
  <si>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</si>
  <si>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</si>
  <si>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</si>
  <si>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</si>
  <si>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</si>
  <si>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</si>
  <si>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</si>
  <si>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</si>
  <si>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</si>
  <si>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</si>
  <si>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</si>
  <si>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</si>
  <si>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</si>
  <si>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</si>
  <si>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</si>
  <si>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</si>
  <si>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</si>
  <si>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</si>
  <si>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</si>
  <si>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</si>
  <si>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</si>
  <si>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</si>
  <si>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</si>
  <si>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</si>
  <si>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</si>
  <si>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</si>
  <si>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</si>
  <si>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</si>
  <si>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</si>
  <si>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</si>
  <si>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</si>
  <si>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</si>
  <si>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</si>
  <si>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</si>
  <si>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</si>
  <si>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</si>
  <si>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</si>
  <si>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</si>
  <si>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</si>
  <si>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</si>
  <si>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</si>
  <si>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</si>
  <si>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</si>
  <si>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</si>
  <si>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</si>
  <si>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</si>
  <si>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</si>
  <si>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</si>
  <si>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</si>
  <si>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</si>
  <si>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</si>
  <si>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</si>
  <si>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</si>
  <si>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</si>
  <si>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</si>
  <si>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</si>
  <si>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</si>
  <si>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</si>
  <si>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</si>
  <si>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</si>
  <si>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</si>
  <si>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</si>
  <si>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</si>
  <si>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</si>
  <si>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</si>
  <si>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</si>
  <si>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</si>
  <si>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</si>
  <si>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</si>
  <si>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</si>
  <si>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</si>
  <si>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</si>
  <si>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</si>
  <si>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</si>
  <si>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</si>
  <si>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</si>
  <si>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</si>
  <si>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</si>
  <si>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</si>
  <si>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</si>
  <si>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</si>
  <si>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</si>
  <si>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</si>
  <si>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</si>
  <si>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</si>
  <si>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</si>
  <si>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</si>
  <si>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</si>
  <si>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</si>
  <si>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</si>
  <si>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</si>
  <si>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</si>
  <si>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</si>
  <si>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</si>
  <si>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</si>
  <si>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</si>
  <si>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</si>
  <si>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</si>
  <si>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</si>
  <si>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</si>
  <si>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</si>
  <si>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</si>
  <si>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</si>
  <si>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</si>
  <si>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</si>
  <si>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</si>
  <si>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</si>
  <si>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</si>
  <si>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</si>
  <si>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</si>
  <si>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</si>
  <si>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</si>
  <si>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</si>
  <si>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</si>
  <si>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</si>
  <si>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</si>
  <si>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</si>
  <si>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</si>
  <si>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</si>
  <si>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</si>
  <si>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</si>
  <si>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</si>
  <si>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</si>
  <si>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</si>
  <si>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</si>
  <si>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</si>
  <si>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</si>
  <si>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</si>
  <si>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</si>
  <si>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</si>
  <si>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</si>
  <si>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</si>
  <si>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</si>
  <si>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</si>
  <si>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</si>
  <si>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</si>
  <si>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</si>
  <si>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</si>
  <si>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</si>
  <si>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</si>
  <si>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</si>
  <si>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</si>
  <si>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</si>
  <si>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</si>
  <si>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</si>
  <si>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</si>
  <si>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</si>
  <si>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</si>
  <si>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</si>
  <si>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</si>
  <si>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</si>
  <si>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</si>
  <si>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</si>
  <si>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</si>
  <si>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</si>
  <si>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</si>
  <si>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</si>
  <si>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</si>
  <si>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</si>
  <si>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</si>
  <si>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</si>
  <si>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</si>
  <si>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</si>
  <si>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</si>
  <si>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</si>
  <si>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</si>
  <si>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</si>
  <si>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</si>
  <si>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</si>
  <si>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</si>
  <si>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</si>
  <si>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</si>
  <si>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</si>
  <si>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</si>
  <si>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</si>
  <si>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</si>
  <si>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</si>
  <si>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</si>
  <si>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</si>
  <si>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</si>
  <si>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</si>
  <si>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</si>
  <si>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</si>
  <si>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</si>
  <si>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</si>
  <si>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</si>
  <si>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</si>
  <si>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</si>
  <si>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</si>
  <si>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</si>
  <si>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</si>
  <si>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</si>
  <si>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</si>
  <si>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</si>
  <si>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</si>
  <si>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</si>
  <si>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</si>
  <si>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</si>
  <si>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</si>
  <si>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</si>
  <si>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</si>
  <si>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</si>
  <si>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</si>
  <si>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</si>
  <si>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</si>
  <si>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</si>
  <si>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</si>
  <si>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</si>
  <si>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</si>
  <si>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</si>
  <si>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</si>
  <si>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</si>
  <si>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</si>
  <si>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</si>
  <si>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</si>
  <si>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</si>
  <si>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</si>
  <si>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</si>
  <si>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</si>
  <si>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</si>
  <si>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</si>
  <si>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</si>
  <si>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</si>
  <si>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</si>
  <si>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</si>
  <si>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</si>
  <si>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</si>
  <si>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</si>
  <si>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</si>
  <si>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</si>
  <si>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</si>
  <si>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</si>
  <si>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</si>
  <si>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</si>
  <si>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</si>
  <si>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</si>
  <si>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</si>
  <si>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</si>
  <si>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</si>
  <si>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</si>
  <si>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</si>
  <si>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</si>
  <si>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</si>
  <si>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</si>
  <si>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</si>
  <si>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</si>
  <si>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</si>
  <si>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</si>
  <si>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</si>
  <si>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</si>
  <si>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</si>
  <si>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</si>
  <si>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</si>
  <si>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</si>
  <si>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</si>
  <si>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</si>
  <si>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</si>
  <si>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</si>
  <si>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</si>
  <si>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</si>
  <si>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</si>
  <si>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</si>
  <si>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</si>
  <si>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</si>
  <si>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</si>
  <si>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</si>
  <si>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</si>
  <si>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</si>
  <si>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</si>
  <si>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</si>
  <si>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</si>
  <si>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</si>
  <si>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</si>
  <si>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</si>
  <si>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</si>
  <si>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</si>
  <si>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</si>
  <si>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</si>
  <si>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</si>
  <si>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</si>
  <si>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</si>
  <si>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</si>
  <si>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</si>
  <si>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</si>
  <si>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</si>
  <si>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</si>
  <si>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</si>
  <si>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</si>
  <si>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</si>
  <si>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</si>
  <si>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</si>
  <si>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</si>
  <si>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</si>
  <si>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</si>
  <si>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</si>
  <si>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</si>
  <si>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</si>
  <si>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</si>
  <si>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</si>
  <si>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</si>
  <si>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</si>
  <si>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</si>
  <si>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</si>
  <si>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</si>
  <si>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</si>
  <si>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</si>
  <si>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</si>
  <si>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</si>
  <si>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</si>
  <si>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</si>
  <si>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</si>
  <si>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</si>
  <si>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</si>
  <si>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</si>
  <si>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</si>
  <si>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</si>
  <si>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</si>
  <si>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</si>
  <si>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</si>
  <si>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</si>
  <si>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</si>
  <si>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</si>
  <si>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</si>
  <si>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</si>
  <si>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</si>
  <si>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</si>
  <si>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</si>
  <si>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</si>
  <si>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</si>
  <si>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</si>
  <si>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</si>
  <si>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</si>
  <si>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</si>
  <si>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</si>
  <si>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</si>
  <si>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</si>
  <si>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</si>
  <si>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</si>
  <si>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</si>
  <si>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</si>
  <si>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</si>
  <si>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</si>
  <si>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</si>
  <si>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</si>
  <si>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</si>
  <si>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</si>
  <si>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</si>
  <si>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</si>
  <si>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</si>
  <si>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</si>
  <si>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</si>
  <si>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</si>
  <si>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</si>
  <si>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</si>
  <si>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</si>
  <si>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</si>
  <si>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</si>
  <si>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</si>
  <si>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</si>
  <si>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</si>
  <si>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</si>
  <si>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</si>
  <si>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</si>
  <si>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</si>
  <si>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</si>
  <si>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</si>
  <si>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</si>
  <si>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</si>
  <si>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</si>
  <si>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</si>
  <si>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</si>
  <si>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</si>
  <si>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</si>
  <si>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</si>
  <si>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</si>
  <si>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</si>
  <si>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</si>
  <si>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</si>
  <si>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</si>
  <si>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</si>
  <si>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</si>
  <si>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</si>
  <si>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</si>
  <si>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</si>
  <si>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</si>
  <si>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</si>
  <si>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</si>
  <si>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</si>
  <si>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</si>
  <si>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</si>
  <si>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</si>
  <si>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</si>
  <si>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</si>
  <si>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</si>
  <si>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</si>
  <si>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</si>
  <si>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</si>
  <si>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</si>
  <si>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</si>
  <si>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</si>
  <si>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</si>
  <si>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</si>
  <si>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</si>
  <si>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</si>
  <si>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</si>
  <si>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</si>
  <si>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</si>
  <si>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</si>
  <si>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</si>
  <si>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</si>
  <si>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</si>
  <si>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</si>
  <si>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</si>
  <si>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</si>
  <si>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</si>
  <si>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</si>
  <si>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</si>
  <si>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</si>
  <si>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</si>
  <si>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</si>
  <si>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</si>
  <si>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</si>
  <si>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</si>
  <si>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</si>
  <si>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</si>
  <si>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</si>
  <si>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</si>
  <si>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</si>
  <si>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</si>
  <si>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</si>
  <si>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</si>
  <si>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</si>
  <si>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</si>
  <si>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</si>
  <si>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</si>
  <si>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</si>
  <si>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</si>
  <si>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</si>
  <si>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</si>
  <si>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</si>
  <si>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</si>
  <si>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</si>
  <si>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</si>
  <si>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</si>
  <si>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</si>
  <si>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</si>
  <si>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</si>
  <si>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</si>
  <si>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</si>
  <si>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</si>
  <si>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</si>
  <si>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</si>
  <si>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</si>
  <si>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</si>
  <si>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</si>
  <si>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</si>
  <si>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</si>
  <si>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</si>
  <si>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</si>
  <si>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</si>
  <si>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</si>
  <si>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</si>
  <si>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</si>
  <si>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</si>
  <si>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</si>
  <si>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</si>
  <si>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</si>
  <si>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</si>
  <si>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</si>
  <si>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</si>
  <si>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</si>
  <si>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</si>
  <si>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</si>
  <si>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</si>
  <si>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</si>
  <si>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</si>
  <si>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</si>
  <si>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</si>
  <si>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</si>
  <si>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</si>
  <si>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</si>
  <si>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</si>
  <si>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</si>
  <si>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</si>
  <si>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</si>
  <si>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</si>
  <si>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</si>
  <si>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</si>
  <si>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</si>
  <si>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</si>
  <si>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</si>
  <si>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</si>
  <si>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</si>
  <si>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</si>
  <si>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</si>
  <si>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</si>
  <si>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</si>
  <si>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</si>
  <si>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</si>
  <si>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</si>
  <si>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</si>
  <si>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</si>
  <si>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</si>
  <si>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</si>
  <si>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</si>
  <si>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</si>
  <si>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</si>
  <si>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</si>
  <si>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</si>
  <si>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</si>
  <si>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</si>
  <si>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</si>
  <si>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</si>
  <si>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</si>
  <si>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</si>
  <si>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</si>
  <si>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</si>
  <si>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</si>
  <si>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</si>
  <si>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</si>
  <si>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</si>
  <si>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</si>
  <si>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</si>
  <si>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</si>
  <si>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</si>
  <si>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</si>
  <si>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</si>
  <si>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</si>
  <si>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</si>
  <si>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</si>
  <si>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</si>
  <si>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</si>
  <si>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</si>
  <si>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</si>
  <si>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</si>
  <si>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</si>
  <si>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</si>
  <si>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</si>
  <si>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</si>
  <si>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</si>
  <si>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</si>
  <si>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</si>
  <si>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</si>
  <si>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</si>
  <si>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</si>
  <si>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</si>
  <si>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</si>
  <si>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</si>
  <si>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</si>
  <si>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</si>
  <si>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</si>
  <si>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</si>
  <si>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</si>
  <si>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</si>
  <si>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</si>
  <si>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</si>
  <si>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</si>
  <si>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</si>
  <si>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</si>
  <si>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</si>
  <si>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</si>
  <si>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</si>
  <si>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</si>
  <si>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</si>
  <si>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</si>
  <si>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</si>
  <si>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</si>
  <si>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</si>
  <si>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</si>
  <si>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</si>
  <si>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</si>
  <si>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</si>
  <si>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</si>
  <si>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</si>
  <si>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</si>
  <si>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</si>
  <si>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</si>
  <si>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</si>
  <si>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</si>
  <si>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</si>
  <si>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</si>
  <si>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</si>
  <si>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</si>
  <si>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</si>
  <si>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</si>
  <si>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</si>
  <si>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</si>
  <si>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</si>
  <si>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</si>
  <si>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</si>
  <si>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</si>
  <si>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</si>
  <si>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</si>
  <si>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</si>
  <si>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</si>
  <si>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</si>
  <si>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</si>
  <si>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</si>
  <si>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</si>
  <si>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</si>
  <si>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</si>
  <si>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</si>
  <si>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</si>
  <si>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</si>
  <si>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</si>
  <si>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</si>
  <si>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</si>
  <si>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</si>
  <si>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</si>
  <si>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</si>
  <si>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</si>
  <si>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</si>
  <si>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</si>
  <si>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</si>
  <si>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</si>
  <si>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</si>
  <si>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</si>
  <si>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</si>
  <si>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</si>
  <si>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</si>
  <si>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</si>
  <si>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</si>
  <si>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</si>
  <si>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</si>
  <si>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</si>
  <si>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</si>
  <si>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</si>
  <si>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</si>
  <si>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</si>
  <si>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</si>
  <si>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</si>
  <si>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</si>
  <si>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</si>
  <si>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</si>
  <si>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</si>
  <si>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</si>
  <si>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</si>
  <si>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</si>
  <si>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</si>
  <si>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</si>
  <si>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</si>
  <si>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</si>
  <si>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</si>
  <si>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</si>
  <si>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</si>
  <si>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</si>
  <si>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</si>
  <si>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</si>
  <si>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</si>
  <si>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</si>
  <si>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</si>
  <si>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</si>
  <si>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</si>
  <si>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</si>
  <si>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</si>
  <si>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</si>
  <si>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</si>
  <si>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</si>
  <si>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</si>
  <si>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</si>
  <si>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</si>
  <si>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</si>
  <si>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</si>
  <si>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</si>
  <si>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</si>
  <si>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</si>
  <si>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</si>
  <si>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</si>
  <si>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</si>
  <si>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</si>
  <si>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</si>
  <si>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</si>
  <si>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</si>
  <si>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</si>
  <si>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</si>
  <si>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</si>
  <si>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</si>
  <si>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</si>
  <si>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</si>
  <si>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</si>
  <si>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</si>
  <si>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</si>
  <si>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</si>
  <si>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</si>
  <si>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</si>
  <si>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</si>
  <si>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</si>
  <si>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</si>
  <si>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</si>
  <si>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</si>
  <si>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</si>
  <si>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</si>
  <si>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</si>
  <si>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</si>
  <si>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</si>
  <si>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</si>
  <si>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</si>
  <si>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</si>
  <si>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</si>
  <si>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</si>
  <si>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</si>
  <si>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</si>
  <si>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</si>
  <si>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</si>
  <si>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</si>
  <si>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</si>
  <si>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</si>
  <si>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</si>
  <si>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</si>
  <si>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</si>
  <si>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</si>
  <si>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</si>
  <si>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</si>
  <si>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</si>
  <si>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</si>
  <si>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</si>
  <si>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</si>
  <si>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</si>
  <si>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</si>
  <si>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</si>
  <si>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</si>
  <si>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</si>
  <si>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</si>
  <si>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</si>
  <si>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</si>
  <si>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</si>
  <si>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</si>
  <si>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</si>
  <si>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</si>
  <si>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</si>
  <si>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</si>
  <si>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</si>
  <si>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</si>
  <si>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</si>
  <si>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</si>
  <si>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</si>
  <si>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</si>
  <si>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</si>
  <si>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</si>
  <si>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</si>
  <si>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</si>
  <si>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</si>
  <si>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</si>
  <si>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</si>
  <si>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</si>
  <si>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</si>
  <si>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</si>
  <si>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</si>
  <si>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</si>
  <si>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</si>
  <si>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</si>
  <si>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</si>
  <si>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</si>
  <si>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</si>
  <si>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</si>
  <si>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</si>
  <si>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</si>
  <si>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</si>
  <si>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</si>
  <si>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</si>
  <si>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</si>
  <si>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</si>
  <si>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</si>
  <si>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</si>
  <si>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</si>
  <si>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</si>
  <si>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</si>
  <si>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</si>
  <si>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</si>
  <si>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</si>
  <si>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</si>
  <si>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</si>
  <si>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</si>
  <si>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</si>
  <si>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</si>
  <si>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</si>
  <si>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</si>
  <si>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</si>
  <si>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</si>
  <si>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</si>
  <si>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</si>
  <si>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</si>
  <si>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</si>
  <si>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</si>
  <si>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</si>
  <si>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</si>
  <si>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</si>
  <si>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</si>
  <si>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</si>
  <si>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</si>
  <si>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</si>
  <si>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</si>
  <si>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</si>
  <si>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</si>
  <si>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</si>
  <si>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</si>
  <si>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</si>
  <si>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</si>
  <si>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</si>
  <si>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</si>
  <si>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</si>
  <si>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</si>
  <si>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</si>
  <si>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</si>
  <si>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</si>
  <si>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</si>
  <si>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</si>
  <si>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</si>
  <si>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</si>
  <si>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</si>
  <si>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</si>
  <si>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</si>
  <si>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</si>
  <si>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</si>
  <si>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</si>
  <si>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</si>
  <si>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</si>
  <si>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</si>
  <si>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</si>
  <si>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</si>
  <si>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</si>
  <si>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</si>
  <si>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</si>
  <si>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</si>
  <si>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</si>
  <si>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</si>
  <si>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</si>
  <si>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</si>
  <si>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</si>
  <si>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</si>
  <si>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</si>
  <si>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</si>
  <si>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</si>
  <si>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</si>
  <si>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</si>
  <si>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</si>
  <si>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</si>
  <si>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</si>
  <si>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</si>
  <si>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</si>
  <si>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</si>
  <si>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</si>
  <si>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</si>
  <si>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</si>
  <si>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</si>
  <si>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</si>
  <si>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</si>
  <si>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</si>
  <si>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</si>
  <si>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</si>
  <si>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</si>
  <si>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</si>
  <si>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</si>
  <si>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</si>
  <si>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</si>
  <si>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</si>
  <si>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</si>
  <si>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</si>
  <si>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</si>
  <si>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</si>
  <si>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</si>
  <si>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</si>
  <si>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</si>
  <si>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</si>
  <si>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</si>
  <si>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</si>
  <si>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</si>
  <si>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</si>
  <si>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</si>
  <si>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</si>
  <si>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</si>
  <si>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</si>
  <si>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</si>
  <si>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</si>
  <si>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</si>
  <si>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</si>
  <si>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</si>
  <si>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</si>
  <si>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</si>
  <si>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</si>
  <si>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</si>
  <si>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</si>
  <si>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</si>
  <si>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</si>
  <si>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</si>
  <si>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</si>
  <si>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</si>
  <si>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</si>
  <si>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</si>
  <si>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</si>
  <si>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</si>
  <si>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</si>
  <si>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</si>
  <si>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</si>
  <si>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</si>
  <si>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</si>
  <si>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</si>
  <si>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</si>
  <si>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</si>
  <si>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</si>
  <si>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</si>
  <si>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</si>
  <si>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</si>
  <si>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</si>
  <si>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</si>
  <si>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</si>
  <si>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</si>
  <si>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</si>
  <si>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</si>
  <si>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</si>
  <si>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</si>
  <si>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</si>
  <si>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</si>
  <si>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</si>
  <si>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</si>
  <si>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</si>
  <si>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</si>
  <si>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</si>
  <si>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</si>
  <si>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</si>
  <si>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</si>
  <si>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</si>
  <si>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</si>
  <si>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</si>
  <si>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</si>
  <si>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</si>
  <si>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</si>
  <si>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</si>
  <si>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</si>
  <si>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</si>
  <si>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</si>
  <si>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</si>
  <si>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</si>
  <si>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</si>
  <si>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</si>
  <si>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</si>
  <si>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</si>
  <si>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</si>
  <si>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</si>
  <si>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</si>
  <si>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</si>
  <si>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</si>
  <si>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</si>
  <si>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</si>
  <si>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</si>
  <si>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</si>
  <si>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</si>
  <si>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</si>
  <si>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</si>
  <si>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</si>
  <si>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</si>
  <si>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</si>
  <si>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</si>
  <si>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</si>
  <si>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</si>
  <si>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</si>
  <si>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</si>
  <si>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</si>
  <si>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</si>
  <si>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</si>
  <si>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</si>
  <si>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</si>
  <si>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</si>
  <si>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</si>
  <si>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</si>
  <si>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</si>
  <si>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</si>
  <si>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</si>
  <si>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</si>
  <si>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</si>
  <si>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</si>
  <si>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</si>
  <si>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</si>
  <si>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</si>
  <si>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</si>
  <si>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</si>
  <si>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</si>
  <si>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</si>
  <si>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</si>
  <si>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</si>
  <si>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</si>
  <si>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</si>
  <si>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</si>
  <si>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</si>
  <si>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</si>
  <si>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</si>
  <si>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</si>
  <si>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</si>
  <si>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</si>
  <si>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</si>
  <si>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</si>
  <si>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</si>
  <si>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</si>
  <si>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</si>
  <si>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</si>
  <si>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</si>
  <si>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</si>
  <si>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</si>
  <si>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</si>
  <si>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</si>
  <si>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</si>
  <si>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</si>
  <si>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</si>
  <si>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</si>
  <si>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</si>
  <si>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</si>
  <si>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</si>
  <si>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</si>
  <si>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</si>
  <si>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</si>
  <si>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</si>
  <si>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</si>
  <si>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</si>
  <si>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</si>
  <si>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</si>
  <si>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</si>
  <si>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</si>
  <si>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</si>
  <si>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</si>
  <si>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</si>
  <si>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</si>
  <si>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</si>
  <si>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</si>
  <si>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</si>
  <si>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</si>
  <si>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</si>
  <si>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</si>
  <si>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</si>
  <si>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</si>
  <si>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</si>
  <si>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</si>
  <si>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</si>
  <si>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</si>
  <si>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</si>
  <si>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</si>
  <si>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</si>
  <si>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</si>
  <si>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</si>
  <si>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</si>
  <si>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</si>
  <si>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</si>
  <si>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</si>
  <si>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</si>
  <si>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</si>
  <si>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</si>
  <si>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</si>
  <si>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</si>
  <si>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</si>
  <si>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</si>
  <si>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</si>
  <si>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</si>
  <si>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</si>
  <si>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</si>
  <si>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</si>
  <si>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</si>
  <si>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</si>
  <si>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</si>
  <si>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</si>
  <si>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</si>
  <si>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</si>
  <si>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</si>
  <si>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</si>
  <si>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</si>
  <si>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</si>
  <si>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</si>
  <si>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</si>
  <si>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</si>
  <si>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</si>
  <si>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</si>
  <si>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</si>
  <si>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</si>
  <si>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</si>
  <si>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</si>
  <si>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</si>
  <si>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</si>
  <si>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</si>
  <si>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</si>
  <si>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</si>
  <si>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</si>
  <si>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</si>
  <si>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</si>
  <si>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</si>
  <si>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</si>
  <si>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</si>
  <si>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</si>
  <si>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</si>
  <si>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</si>
  <si>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</si>
  <si>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</si>
  <si>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</si>
  <si>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</si>
  <si>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</si>
  <si>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</si>
  <si>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</si>
  <si>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</si>
  <si>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</si>
  <si>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</si>
  <si>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</si>
  <si>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</si>
  <si>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</si>
  <si>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</si>
  <si>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</si>
  <si>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</si>
  <si>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</si>
  <si>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</si>
  <si>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</si>
  <si>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</si>
  <si>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</si>
  <si>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</si>
  <si>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</si>
  <si>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</si>
  <si>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</si>
  <si>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</si>
  <si>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</si>
  <si>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</si>
  <si>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</si>
  <si>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</si>
  <si>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</si>
  <si>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</si>
  <si>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</si>
  <si>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</si>
  <si>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</si>
  <si>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</si>
  <si>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</si>
  <si>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</si>
  <si>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</si>
  <si>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</si>
  <si>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</si>
  <si>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</si>
  <si>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</si>
  <si>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</si>
  <si>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</si>
  <si>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</si>
  <si>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</si>
  <si>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</si>
  <si>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</si>
  <si>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</si>
  <si>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</si>
  <si>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</si>
  <si>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</si>
  <si>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</si>
  <si>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</si>
  <si>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</si>
  <si>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</si>
  <si>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</si>
  <si>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</si>
  <si>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</si>
  <si>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</si>
  <si>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</si>
  <si>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</si>
  <si>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</si>
  <si>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</si>
  <si>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</si>
  <si>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</si>
  <si>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</si>
  <si>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</si>
  <si>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</si>
  <si>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</si>
  <si>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</si>
  <si>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</si>
  <si>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</si>
  <si>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</si>
  <si>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</si>
  <si>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</si>
  <si>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</si>
  <si>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</si>
  <si>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</si>
  <si>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</si>
  <si>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</si>
  <si>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</si>
  <si>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</si>
  <si>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</si>
  <si>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</si>
  <si>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</si>
  <si>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</si>
  <si>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</si>
  <si>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</si>
  <si>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</si>
  <si>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</si>
  <si>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</si>
  <si>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</si>
  <si>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</si>
  <si>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</si>
  <si>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</si>
  <si>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</si>
  <si>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</si>
  <si>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</si>
  <si>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</si>
  <si>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</si>
  <si>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</si>
  <si>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</si>
  <si>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</si>
  <si>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</si>
  <si>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</si>
  <si>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</si>
  <si>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</si>
  <si>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</si>
  <si>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</si>
  <si>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</si>
  <si>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</si>
  <si>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</si>
  <si>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</si>
  <si>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</si>
  <si>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</si>
  <si>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</si>
  <si>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</si>
  <si>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</si>
  <si>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</si>
  <si>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</si>
  <si>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</si>
  <si>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</si>
  <si>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</si>
  <si>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</si>
  <si>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</si>
  <si>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</si>
  <si>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</si>
  <si>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</si>
  <si>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</si>
  <si>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</si>
  <si>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</si>
  <si>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</si>
  <si>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</si>
  <si>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</si>
  <si>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</si>
  <si>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</si>
  <si>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</si>
  <si>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</si>
  <si>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</si>
  <si>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</si>
  <si>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</si>
  <si>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</si>
  <si>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</si>
  <si>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</si>
  <si>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</si>
  <si>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</si>
  <si>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</si>
  <si>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</si>
  <si>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</si>
  <si>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</si>
  <si>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</si>
  <si>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</si>
  <si>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</si>
  <si>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</si>
  <si>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</si>
  <si>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</si>
  <si>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</si>
  <si>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</si>
  <si>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</si>
  <si>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</si>
  <si>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</si>
  <si>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</si>
  <si>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</si>
  <si>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</si>
  <si>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</si>
  <si>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</si>
  <si>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</si>
  <si>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</si>
  <si>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</si>
  <si>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</si>
  <si>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</si>
  <si>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</si>
  <si>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</si>
  <si>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</si>
  <si>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</si>
  <si>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</si>
  <si>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</si>
  <si>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</si>
  <si>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</si>
  <si>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</si>
  <si>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</si>
  <si>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</si>
  <si>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</si>
  <si>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</si>
  <si>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</si>
  <si>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</si>
  <si>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</si>
  <si>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</si>
  <si>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</si>
  <si>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</si>
  <si>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</si>
  <si>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</si>
  <si>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</si>
  <si>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</si>
  <si>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</si>
  <si>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</si>
  <si>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</si>
  <si>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</si>
  <si>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</si>
  <si>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</si>
  <si>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</si>
  <si>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</si>
  <si>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</si>
  <si>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</si>
  <si>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</si>
  <si>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</si>
  <si>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</si>
  <si>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</si>
  <si>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</si>
  <si>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</si>
  <si>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</si>
  <si>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</si>
  <si>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</si>
  <si>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</si>
  <si>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</si>
  <si>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</si>
  <si>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</si>
  <si>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</si>
  <si>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</si>
  <si>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</si>
  <si>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</si>
  <si>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</si>
  <si>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</si>
  <si>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</si>
  <si>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</si>
  <si>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</si>
  <si>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</si>
  <si>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</si>
  <si>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</si>
  <si>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</si>
  <si>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</si>
  <si>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</si>
  <si>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</si>
  <si>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</si>
  <si>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</si>
  <si>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</si>
  <si>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</si>
  <si>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</si>
  <si>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</si>
  <si>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</si>
  <si>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</si>
  <si>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</si>
  <si>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</si>
  <si>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</si>
  <si>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</si>
  <si>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</si>
  <si>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</si>
  <si>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</si>
  <si>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</si>
  <si>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</si>
  <si>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</si>
  <si>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</si>
  <si>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</si>
  <si>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</si>
  <si>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</si>
  <si>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</si>
  <si>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</si>
  <si>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</si>
  <si>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</si>
  <si>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</si>
  <si>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</si>
  <si>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</si>
  <si>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</si>
  <si>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</si>
  <si>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</si>
  <si>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</si>
  <si>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</si>
  <si>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</si>
  <si>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</si>
  <si>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</si>
  <si>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</si>
  <si>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</si>
  <si>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</si>
  <si>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</si>
  <si>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</si>
  <si>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</si>
  <si>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</si>
  <si>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</si>
  <si>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</si>
  <si>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</si>
  <si>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</si>
  <si>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</si>
  <si>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</si>
  <si>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</si>
  <si>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</si>
  <si>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</si>
  <si>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</si>
  <si>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</si>
  <si>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</si>
  <si>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</si>
  <si>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</si>
  <si>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</si>
  <si>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</si>
  <si>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</si>
  <si>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</si>
  <si>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</si>
  <si>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</si>
  <si>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</si>
  <si>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</si>
  <si>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</si>
  <si>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</si>
  <si>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</si>
  <si>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</si>
  <si>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</si>
  <si>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</si>
  <si>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</si>
  <si>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</si>
  <si>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</si>
  <si>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</si>
  <si>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</si>
  <si>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</si>
  <si>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</si>
  <si>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</si>
  <si>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</si>
  <si>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</si>
  <si>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</si>
  <si>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</si>
  <si>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</si>
  <si>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</si>
  <si>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</si>
  <si>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</si>
  <si>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</si>
  <si>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</si>
  <si>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</si>
  <si>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</si>
  <si>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</si>
  <si>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</si>
  <si>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</si>
  <si>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</si>
  <si>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</si>
  <si>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</si>
  <si>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</si>
  <si>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</si>
  <si>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</si>
  <si>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</si>
  <si>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</si>
  <si>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</si>
  <si>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</si>
  <si>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</si>
  <si>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</si>
  <si>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</si>
  <si>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</si>
  <si>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</si>
  <si>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</si>
  <si>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</si>
  <si>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</si>
  <si>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</si>
  <si>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</si>
  <si>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</si>
  <si>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</si>
  <si>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</si>
  <si>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</si>
  <si>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</si>
  <si>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</si>
  <si>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</si>
  <si>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</si>
  <si>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</si>
  <si>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</si>
  <si>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</si>
  <si>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</si>
  <si>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</si>
  <si>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</si>
  <si>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</si>
  <si>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</si>
  <si>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</si>
  <si>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</si>
  <si>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</si>
  <si>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</si>
  <si>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</si>
  <si>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</si>
  <si>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</si>
  <si>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</si>
  <si>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</si>
  <si>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</si>
  <si>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</si>
  <si>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</si>
  <si>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</si>
  <si>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</si>
  <si>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</si>
  <si>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</si>
  <si>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</si>
  <si>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</si>
  <si>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</si>
  <si>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</si>
  <si>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</si>
  <si>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</si>
  <si>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</si>
  <si>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</si>
  <si>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</si>
  <si>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</si>
  <si>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</si>
  <si>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</si>
  <si>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</si>
  <si>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</si>
  <si>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</si>
  <si>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</si>
  <si>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</si>
  <si>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</si>
  <si>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</si>
  <si>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</si>
  <si>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</si>
  <si>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</si>
  <si>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</si>
  <si>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</si>
  <si>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</si>
  <si>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</si>
  <si>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</si>
  <si>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</si>
  <si>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</si>
  <si>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</si>
  <si>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</si>
  <si>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</si>
  <si>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</si>
  <si>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</si>
  <si>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</si>
  <si>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</si>
  <si>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</si>
  <si>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</si>
  <si>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</si>
  <si>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</si>
  <si>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</si>
  <si>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</si>
  <si>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</si>
  <si>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</si>
  <si>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</si>
  <si>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</si>
  <si>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</si>
  <si>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</si>
  <si>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</si>
  <si>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</si>
  <si>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</si>
  <si>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</si>
  <si>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</si>
  <si>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</si>
  <si>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</si>
  <si>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</si>
  <si>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</si>
  <si>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</si>
  <si>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</si>
  <si>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</si>
  <si>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</si>
  <si>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</si>
  <si>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</si>
  <si>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</si>
  <si>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</si>
  <si>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</si>
  <si>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</si>
  <si>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</si>
  <si>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</si>
  <si>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</si>
  <si>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</si>
  <si>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</si>
  <si>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</si>
  <si>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</si>
  <si>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</si>
  <si>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</si>
  <si>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</si>
  <si>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</si>
  <si>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</si>
  <si>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</si>
  <si>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</si>
  <si>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</si>
  <si>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</si>
  <si>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</si>
  <si>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</si>
  <si>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</si>
  <si>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</si>
  <si>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</si>
  <si>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</si>
  <si>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</si>
  <si>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</si>
  <si>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</si>
  <si>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</si>
  <si>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</si>
  <si>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</si>
  <si>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</si>
  <si>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</si>
  <si>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</si>
  <si>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</si>
  <si>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</si>
  <si>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</si>
  <si>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</si>
  <si>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</si>
  <si>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</si>
  <si>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</si>
  <si>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</si>
  <si>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</si>
  <si>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</si>
  <si>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</si>
  <si>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</si>
  <si>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</si>
  <si>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</si>
  <si>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</si>
  <si>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</si>
  <si>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</si>
  <si>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</si>
  <si>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</si>
  <si>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</si>
  <si>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</si>
  <si>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</si>
  <si>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</si>
  <si>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</si>
  <si>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</si>
  <si>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</si>
  <si>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</si>
  <si>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</si>
  <si>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</si>
  <si>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</si>
  <si>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</si>
  <si>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</si>
  <si>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</si>
  <si>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</si>
  <si>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</si>
  <si>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</si>
  <si>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</si>
  <si>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</si>
  <si>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</si>
  <si>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</si>
  <si>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</si>
  <si>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</si>
  <si>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</si>
  <si>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</si>
  <si>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</si>
  <si>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</si>
  <si>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</si>
  <si>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</si>
  <si>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</si>
  <si>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</si>
  <si>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</si>
  <si>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</si>
  <si>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</si>
  <si>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</si>
  <si>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</si>
  <si>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</si>
  <si>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</si>
  <si>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</si>
  <si>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</si>
  <si>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</si>
  <si>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</si>
  <si>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</si>
  <si>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</si>
  <si>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</si>
  <si>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</si>
  <si>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</si>
  <si>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</si>
  <si>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</si>
  <si>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</si>
  <si>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</si>
  <si>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</si>
  <si>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</si>
  <si>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</si>
  <si>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</si>
  <si>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</si>
  <si>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</si>
  <si>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</si>
  <si>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</si>
  <si>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</si>
  <si>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</si>
  <si>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</si>
  <si>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</si>
  <si>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</si>
  <si>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</si>
  <si>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</si>
  <si>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</si>
  <si>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</si>
  <si>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</si>
  <si>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</si>
  <si>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</si>
  <si>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</si>
  <si>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</si>
  <si>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</si>
  <si>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</si>
  <si>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</si>
  <si>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</si>
  <si>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</si>
  <si>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</si>
  <si>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</si>
  <si>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</si>
  <si>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</si>
  <si>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</si>
  <si>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</si>
  <si>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</si>
  <si>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</si>
  <si>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</si>
  <si>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</si>
  <si>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</si>
  <si>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</si>
  <si>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</si>
  <si>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</si>
  <si>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</si>
  <si>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</si>
  <si>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</si>
  <si>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</si>
  <si>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</si>
  <si>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</si>
  <si>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</si>
  <si>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</si>
  <si>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</si>
  <si>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</si>
  <si>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</si>
  <si>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</si>
  <si>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</si>
  <si>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</si>
  <si>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</si>
  <si>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</si>
  <si>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</si>
  <si>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</si>
  <si>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</si>
  <si>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</si>
  <si>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</si>
  <si>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</si>
  <si>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</si>
  <si>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</si>
  <si>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</si>
  <si>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</si>
  <si>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</si>
  <si>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</si>
  <si>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</si>
  <si>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</si>
  <si>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</si>
  <si>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</si>
  <si>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</si>
  <si>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</si>
  <si>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</si>
  <si>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</si>
  <si>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</si>
  <si>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</si>
  <si>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</si>
  <si>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</si>
  <si>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</si>
  <si>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</si>
  <si>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</si>
  <si>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</si>
  <si>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</si>
  <si>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</si>
  <si>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</si>
  <si>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</si>
  <si>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</si>
  <si>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</si>
  <si>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</si>
  <si>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</si>
  <si>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</si>
  <si>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</si>
  <si>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</si>
  <si>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</si>
  <si>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</si>
  <si>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</si>
  <si>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</si>
  <si>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</si>
  <si>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</si>
  <si>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</si>
  <si>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</si>
  <si>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</si>
  <si>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</si>
  <si>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</si>
  <si>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</si>
  <si>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</si>
  <si>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</si>
  <si>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</si>
  <si>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</si>
  <si>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</si>
  <si>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</si>
  <si>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</si>
  <si>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</si>
  <si>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</si>
  <si>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</si>
  <si>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</si>
  <si>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</si>
  <si>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</si>
  <si>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</si>
  <si>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</si>
  <si>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</si>
  <si>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</si>
  <si>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</si>
  <si>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</si>
  <si>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</si>
  <si>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</si>
  <si>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</si>
  <si>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</si>
  <si>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</si>
  <si>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</si>
  <si>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</si>
  <si>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</si>
  <si>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</si>
  <si>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</si>
  <si>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</si>
  <si>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</si>
  <si>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</si>
  <si>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</si>
  <si>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</si>
  <si>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</si>
  <si>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</si>
  <si>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</si>
  <si>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</si>
  <si>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</si>
  <si>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</si>
  <si>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</si>
  <si>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</si>
  <si>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</si>
  <si>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</si>
  <si>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</si>
  <si>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</si>
  <si>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</si>
  <si>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</si>
  <si>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</si>
  <si>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</si>
  <si>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</si>
  <si>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</si>
  <si>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</si>
  <si>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</si>
  <si>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</si>
  <si>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</si>
  <si>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</si>
  <si>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</si>
  <si>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</si>
  <si>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</si>
  <si>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</si>
  <si>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</si>
  <si>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</si>
  <si>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</si>
  <si>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</si>
  <si>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</si>
  <si>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</si>
  <si>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</si>
  <si>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</si>
  <si>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</si>
  <si>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</si>
  <si>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</si>
  <si>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</si>
  <si>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</si>
  <si>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</si>
  <si>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</si>
  <si>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</si>
  <si>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</si>
  <si>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</si>
  <si>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</si>
  <si>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</si>
  <si>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</si>
  <si>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</si>
  <si>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</si>
  <si>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</si>
  <si>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</si>
  <si>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</si>
  <si>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</si>
  <si>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</si>
  <si>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</si>
  <si>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</si>
  <si>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</si>
  <si>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</si>
  <si>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</si>
  <si>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</si>
  <si>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</si>
  <si>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</si>
  <si>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</si>
  <si>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</si>
  <si>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</si>
  <si>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</si>
  <si>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</si>
  <si>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</si>
  <si>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</si>
  <si>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</si>
  <si>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</si>
  <si>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</si>
  <si>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</si>
  <si>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</si>
  <si>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</si>
  <si>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</si>
  <si>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</si>
  <si>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</si>
  <si>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</si>
  <si>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</si>
  <si>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</si>
  <si>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</si>
  <si>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</si>
  <si>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</si>
  <si>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</si>
  <si>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</si>
  <si>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</si>
  <si>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</si>
  <si>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</si>
  <si>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</si>
  <si>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</si>
  <si>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</si>
  <si>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</si>
  <si>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</si>
  <si>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</si>
  <si>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</si>
  <si>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</si>
  <si>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</si>
  <si>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</si>
  <si>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</si>
  <si>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</si>
  <si>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</si>
  <si>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</si>
  <si>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</si>
  <si>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</si>
  <si>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</si>
  <si>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</si>
  <si>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</si>
  <si>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</si>
  <si>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</si>
  <si>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</si>
  <si>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</si>
  <si>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</si>
  <si>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</si>
  <si>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</si>
  <si>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</si>
  <si>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</si>
  <si>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</si>
  <si>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</si>
  <si>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</si>
  <si>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</si>
  <si>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</si>
  <si>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</si>
  <si>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</si>
  <si>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</si>
  <si>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</si>
  <si>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</si>
  <si>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</si>
  <si>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</si>
  <si>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</si>
  <si>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</si>
  <si>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</si>
  <si>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</si>
  <si>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</si>
  <si>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</si>
  <si>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</si>
  <si>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</si>
  <si>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</si>
  <si>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</si>
  <si>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</si>
  <si>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</si>
  <si>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</si>
  <si>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</si>
  <si>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</si>
  <si>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</si>
  <si>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</si>
  <si>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</si>
  <si>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</si>
  <si>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</si>
  <si>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</si>
  <si>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</si>
  <si>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</si>
  <si>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</si>
  <si>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</si>
  <si>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</si>
  <si>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</si>
  <si>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</si>
  <si>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</si>
  <si>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</si>
  <si>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</si>
  <si>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</si>
  <si>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</si>
  <si>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</si>
  <si>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</si>
  <si>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</si>
  <si>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</si>
  <si>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</si>
  <si>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</si>
  <si>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</si>
  <si>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</si>
  <si>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</si>
  <si>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</si>
  <si>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</si>
  <si>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</si>
  <si>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</si>
  <si>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</si>
  <si>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</si>
  <si>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</si>
  <si>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</si>
  <si>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</si>
  <si>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</si>
  <si>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</si>
  <si>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</si>
  <si>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</si>
  <si>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</si>
  <si>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</si>
  <si>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</si>
  <si>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</si>
  <si>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</si>
  <si>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</si>
  <si>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</si>
  <si>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</si>
  <si>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</si>
  <si>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</si>
  <si>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</si>
  <si>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</si>
  <si>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</si>
  <si>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</si>
  <si>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</si>
  <si>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</si>
  <si>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</si>
  <si>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</si>
  <si>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</si>
  <si>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</si>
  <si>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</si>
  <si>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</si>
  <si>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</si>
  <si>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</si>
  <si>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</si>
  <si>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</si>
  <si>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</si>
  <si>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</si>
  <si>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</si>
  <si>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</si>
  <si>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</si>
  <si>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</si>
  <si>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</si>
  <si>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</si>
  <si>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</si>
  <si>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</si>
  <si>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</si>
  <si>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</si>
  <si>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</si>
  <si>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</si>
  <si>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</si>
  <si>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</si>
  <si>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</si>
  <si>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</si>
  <si>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</si>
  <si>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</si>
  <si>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</si>
  <si>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</si>
  <si>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</si>
  <si>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</si>
  <si>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</si>
  <si>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</si>
  <si>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</si>
  <si>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</si>
  <si>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</si>
  <si>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</si>
  <si>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</si>
  <si>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</si>
  <si>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</si>
  <si>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</si>
  <si>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</si>
  <si>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</si>
  <si>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</si>
  <si>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</si>
  <si>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</si>
  <si>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</si>
  <si>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</si>
  <si>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</si>
  <si>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</si>
  <si>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</si>
  <si>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</si>
  <si>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</si>
  <si>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</si>
  <si>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</si>
  <si>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</si>
  <si>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</si>
  <si>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</si>
  <si>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</si>
  <si>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</si>
  <si>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</si>
  <si>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</si>
  <si>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</si>
  <si>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</si>
  <si>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</si>
  <si>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</si>
  <si>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</si>
  <si>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</si>
  <si>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</si>
  <si>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</si>
  <si>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</si>
  <si>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</si>
  <si>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</si>
  <si>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</si>
  <si>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</si>
  <si>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</si>
  <si>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</si>
  <si>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</si>
  <si>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</si>
  <si>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</si>
  <si>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</si>
  <si>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</si>
  <si>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</si>
  <si>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</si>
  <si>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</si>
  <si>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</si>
  <si>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</si>
  <si>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</si>
  <si>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</si>
  <si>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</si>
  <si>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</si>
  <si>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</si>
  <si>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</si>
  <si>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</si>
  <si>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</si>
  <si>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</si>
  <si>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</si>
  <si>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</si>
  <si>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</si>
  <si>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</si>
  <si>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</si>
  <si>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</si>
  <si>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</si>
  <si>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</si>
  <si>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</si>
  <si>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</si>
  <si>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</si>
  <si>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</si>
  <si>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</si>
  <si>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</si>
  <si>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</si>
  <si>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</si>
  <si>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</si>
  <si>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</si>
  <si>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</si>
  <si>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</si>
  <si>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</si>
  <si>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</si>
  <si>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</si>
  <si>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</si>
  <si>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</si>
  <si>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</si>
  <si>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</si>
  <si>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</si>
  <si>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</si>
  <si>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</si>
  <si>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</si>
  <si>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</si>
  <si>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</si>
  <si>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</si>
  <si>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</si>
  <si>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</si>
  <si>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</si>
  <si>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</si>
  <si>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</si>
  <si>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</si>
  <si>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</si>
  <si>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</si>
  <si>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</si>
  <si>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</si>
  <si>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</si>
  <si>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</si>
  <si>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</si>
  <si>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</si>
  <si>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</si>
  <si>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</si>
  <si>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</si>
  <si>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</si>
  <si>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</si>
  <si>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</si>
  <si>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</si>
  <si>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</si>
  <si>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</si>
  <si>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</si>
  <si>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</si>
  <si>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</si>
  <si>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</si>
  <si>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</si>
  <si>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</si>
  <si>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</si>
  <si>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</si>
  <si>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</si>
  <si>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</si>
  <si>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</si>
  <si>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</si>
  <si>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</si>
  <si>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</si>
  <si>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</si>
  <si>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</si>
  <si>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</si>
  <si>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</si>
  <si>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</si>
  <si>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</si>
  <si>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</si>
  <si>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</si>
  <si>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</si>
  <si>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</si>
  <si>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</si>
  <si>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</si>
  <si>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</si>
  <si>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</si>
  <si>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</si>
  <si>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</si>
  <si>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</si>
  <si>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</si>
  <si>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</si>
  <si>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</si>
  <si>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</si>
  <si>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</si>
  <si>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</si>
  <si>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</si>
  <si>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</si>
  <si>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</si>
  <si>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</si>
  <si>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</si>
  <si>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</si>
  <si>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</si>
  <si>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</si>
  <si>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</si>
  <si>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</si>
  <si>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</si>
  <si>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</si>
  <si>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</si>
  <si>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</si>
  <si>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</si>
  <si>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</si>
  <si>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</si>
  <si>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</si>
  <si>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</si>
  <si>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</si>
  <si>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</si>
  <si>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</si>
  <si>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</si>
  <si>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</si>
  <si>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</si>
  <si>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</si>
  <si>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</si>
  <si>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</si>
  <si>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</si>
  <si>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</si>
  <si>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</si>
  <si>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</si>
  <si>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</si>
  <si>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</si>
  <si>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</si>
  <si>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</si>
  <si>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</si>
  <si>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</si>
  <si>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</si>
  <si>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</si>
  <si>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</si>
  <si>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</si>
  <si>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</si>
  <si>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</si>
  <si>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</si>
  <si>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</si>
  <si>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</si>
  <si>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</si>
  <si>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</si>
  <si>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</si>
  <si>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</si>
  <si>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</si>
  <si>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</si>
  <si>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</si>
  <si>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</si>
  <si>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</si>
  <si>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</si>
  <si>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</si>
  <si>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</si>
  <si>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</si>
  <si>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</si>
  <si>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</si>
  <si>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</si>
  <si>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</si>
  <si>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</si>
  <si>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</si>
  <si>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</si>
  <si>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</si>
  <si>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</si>
  <si>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</si>
  <si>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</si>
  <si>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</si>
  <si>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</si>
  <si>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</si>
  <si>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</si>
  <si>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</si>
  <si>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</si>
  <si>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</si>
  <si>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</si>
  <si>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</si>
  <si>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</si>
  <si>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</si>
  <si>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</si>
  <si>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</si>
  <si>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</si>
  <si>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</si>
  <si>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</si>
  <si>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</si>
  <si>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</si>
  <si>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</si>
  <si>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</si>
  <si>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</si>
  <si>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</si>
  <si>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</si>
  <si>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</si>
  <si>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</si>
  <si>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</si>
  <si>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</si>
  <si>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</si>
  <si>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</si>
  <si>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</si>
  <si>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</si>
  <si>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</si>
  <si>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</si>
  <si>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</si>
  <si>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</si>
  <si>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</si>
  <si>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</si>
  <si>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</si>
  <si>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</si>
  <si>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</si>
  <si>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</si>
  <si>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</si>
  <si>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</si>
  <si>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</si>
  <si>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</si>
  <si>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</si>
  <si>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</si>
  <si>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</si>
  <si>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</si>
  <si>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</si>
  <si>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</si>
  <si>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</si>
  <si>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</si>
  <si>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</si>
  <si>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</si>
  <si>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</si>
  <si>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</si>
  <si>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</si>
  <si>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</si>
  <si>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</si>
  <si>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</si>
  <si>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</si>
  <si>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</si>
  <si>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</si>
  <si>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</si>
  <si>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</si>
  <si>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</si>
  <si>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</si>
  <si>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</si>
  <si>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</si>
  <si>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</si>
  <si>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</si>
  <si>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</si>
  <si>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</si>
  <si>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</si>
  <si>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</si>
  <si>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</si>
  <si>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</si>
  <si>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</si>
  <si>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</si>
  <si>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</si>
  <si>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</si>
  <si>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</si>
  <si>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</si>
  <si>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</si>
  <si>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</si>
  <si>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</si>
  <si>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</si>
  <si>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</si>
  <si>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</si>
  <si>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</si>
  <si>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</si>
  <si>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</si>
  <si>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</si>
  <si>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</si>
  <si>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</si>
  <si>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</si>
  <si>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</si>
  <si>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</si>
  <si>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</si>
  <si>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</si>
  <si>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</si>
  <si>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</si>
  <si>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</si>
  <si>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</si>
  <si>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</si>
  <si>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</si>
  <si>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</si>
  <si>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</si>
  <si>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</si>
  <si>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</si>
  <si>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</si>
  <si>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</si>
  <si>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</si>
  <si>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</si>
  <si>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</si>
  <si>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</si>
  <si>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</si>
  <si>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</si>
  <si>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</si>
  <si>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</si>
  <si>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</si>
  <si>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</si>
  <si>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</si>
  <si>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</si>
  <si>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</si>
  <si>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</si>
  <si>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</si>
  <si>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</si>
  <si>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</si>
  <si>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</si>
  <si>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</si>
  <si>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</si>
  <si>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</si>
  <si>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</si>
  <si>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</si>
  <si>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</si>
  <si>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</si>
  <si>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</si>
  <si>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</si>
  <si>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</si>
  <si>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</si>
  <si>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</si>
  <si>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</si>
  <si>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</si>
  <si>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</si>
  <si>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</si>
  <si>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</si>
  <si>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</si>
  <si>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</si>
  <si>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</si>
  <si>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</si>
  <si>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</si>
  <si>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</si>
  <si>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</si>
  <si>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</si>
  <si>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</si>
  <si>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</si>
  <si>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</si>
  <si>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</si>
  <si>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</si>
  <si>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</si>
  <si>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</si>
  <si>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</si>
  <si>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</si>
  <si>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</si>
  <si>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</si>
  <si>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</si>
  <si>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</si>
  <si>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</si>
  <si>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</si>
  <si>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</si>
  <si>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</si>
  <si>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</si>
  <si>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</si>
  <si>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</si>
  <si>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</si>
  <si>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</si>
  <si>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</si>
  <si>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</si>
  <si>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</si>
  <si>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</si>
  <si>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</si>
  <si>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</si>
  <si>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</si>
  <si>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</si>
  <si>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</si>
  <si>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</si>
  <si>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</si>
  <si>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</si>
  <si>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</si>
  <si>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</si>
  <si>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</si>
  <si>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</si>
  <si>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</si>
  <si>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</si>
  <si>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</si>
  <si>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</si>
  <si>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</si>
  <si>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</si>
  <si>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</si>
  <si>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</si>
  <si>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</si>
  <si>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</si>
  <si>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</si>
  <si>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</si>
  <si>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</si>
  <si>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</si>
  <si>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</si>
  <si>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</si>
  <si>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</si>
  <si>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</si>
  <si>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</si>
  <si>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</si>
  <si>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</si>
  <si>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</si>
  <si>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</si>
  <si>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</si>
  <si>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</si>
  <si>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</si>
  <si>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</si>
  <si>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</si>
  <si>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</si>
  <si>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</si>
  <si>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</si>
  <si>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</si>
  <si>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</si>
  <si>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</si>
  <si>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</si>
  <si>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</si>
  <si>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</si>
  <si>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</si>
  <si>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</si>
  <si>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</si>
  <si>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</si>
  <si>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</si>
  <si>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</si>
  <si>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</si>
  <si>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</si>
  <si>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</si>
  <si>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</si>
  <si>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</si>
  <si>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</si>
  <si>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</si>
  <si>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</si>
  <si>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</si>
  <si>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</si>
  <si>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</si>
  <si>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</si>
  <si>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</si>
  <si>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</si>
  <si>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</si>
  <si>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</si>
  <si>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</si>
  <si>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</si>
  <si>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</si>
  <si>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</si>
  <si>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</si>
  <si>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</si>
  <si>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</si>
  <si>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</si>
  <si>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</si>
  <si>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</si>
  <si>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</si>
  <si>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</si>
  <si>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</si>
  <si>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</si>
  <si>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</si>
  <si>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</si>
  <si>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</si>
  <si>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</si>
  <si>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</si>
  <si>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</si>
  <si>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</si>
  <si>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</si>
  <si>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</si>
  <si>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</si>
  <si>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</si>
  <si>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</si>
  <si>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</si>
  <si>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</si>
  <si>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</si>
  <si>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</si>
  <si>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</si>
  <si>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</si>
  <si>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</si>
  <si>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</si>
  <si>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</si>
  <si>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</si>
  <si>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</si>
  <si>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</si>
  <si>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</si>
  <si>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</si>
  <si>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</si>
  <si>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</si>
  <si>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</si>
  <si>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</si>
  <si>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</si>
  <si>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</si>
  <si>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</si>
  <si>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</si>
  <si>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</si>
  <si>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</si>
  <si>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</si>
  <si>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</si>
  <si>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</si>
  <si>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</si>
  <si>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</si>
  <si>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</si>
  <si>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</si>
  <si>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</si>
  <si>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</si>
  <si>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</si>
  <si>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</si>
  <si>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</si>
  <si>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</si>
  <si>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</si>
  <si>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</si>
  <si>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</si>
  <si>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</si>
  <si>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</si>
  <si>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</si>
  <si>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</si>
  <si>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</si>
  <si>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</si>
  <si>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</si>
  <si>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</si>
  <si>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</si>
  <si>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</si>
  <si>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</si>
  <si>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</si>
  <si>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</si>
  <si>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</si>
  <si>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</si>
  <si>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</si>
  <si>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</si>
  <si>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</si>
  <si>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</si>
  <si>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</si>
  <si>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</si>
  <si>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</si>
  <si>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</si>
  <si>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</si>
  <si>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</si>
  <si>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</si>
  <si>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</si>
  <si>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</si>
  <si>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</si>
  <si>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</si>
  <si>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</si>
  <si>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</si>
  <si>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</si>
  <si>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</si>
  <si>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</si>
  <si>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</si>
  <si>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</si>
  <si>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</si>
  <si>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</si>
  <si>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</si>
  <si>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</si>
  <si>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</si>
  <si>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</si>
  <si>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</si>
  <si>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</si>
  <si>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</si>
  <si>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</si>
  <si>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</si>
  <si>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</si>
  <si>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</si>
  <si>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</si>
  <si>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</si>
  <si>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</si>
  <si>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</si>
  <si>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</si>
  <si>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</si>
  <si>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</si>
  <si>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</si>
  <si>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</si>
  <si>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</si>
  <si>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</si>
  <si>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</si>
  <si>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</si>
  <si>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</si>
  <si>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</si>
  <si>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</si>
  <si>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</si>
  <si>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</si>
  <si>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</si>
  <si>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</si>
  <si>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</si>
  <si>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</si>
  <si>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</si>
  <si>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</si>
  <si>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</si>
  <si>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</si>
  <si>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</si>
  <si>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</si>
  <si>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</si>
  <si>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</si>
  <si>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</si>
  <si>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</si>
  <si>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</si>
  <si>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</si>
  <si>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</si>
  <si>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</si>
  <si>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</si>
  <si>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</si>
  <si>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</si>
  <si>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</si>
  <si>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</si>
  <si>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</si>
  <si>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</si>
  <si>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</si>
  <si>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</si>
  <si>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</si>
  <si>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</si>
  <si>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</si>
  <si>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</si>
  <si>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</si>
  <si>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</si>
  <si>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</si>
  <si>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</si>
  <si>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</si>
  <si>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</si>
  <si>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</si>
  <si>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</si>
  <si>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</si>
  <si>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</si>
  <si>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</si>
  <si>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</si>
  <si>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</si>
  <si>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</si>
  <si>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</si>
  <si>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</si>
  <si>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</si>
  <si>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</si>
  <si>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</si>
  <si>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</si>
  <si>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</si>
  <si>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</si>
  <si>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</si>
  <si>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</si>
  <si>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</si>
  <si>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</si>
  <si>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</si>
  <si>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</si>
  <si>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</si>
  <si>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</si>
  <si>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</si>
  <si>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</si>
  <si>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</si>
  <si>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</si>
  <si>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</si>
  <si>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</si>
  <si>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</si>
  <si>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</si>
  <si>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</si>
  <si>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</si>
  <si>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</si>
  <si>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</si>
  <si>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</si>
  <si>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</si>
  <si>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</si>
  <si>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</si>
  <si>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</si>
  <si>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</si>
  <si>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</si>
  <si>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</si>
  <si>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</si>
  <si>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</si>
  <si>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</si>
  <si>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</si>
  <si>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</si>
  <si>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</si>
  <si>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</si>
  <si>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</si>
  <si>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</si>
  <si>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</si>
  <si>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</si>
  <si>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</si>
  <si>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</si>
  <si>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</si>
  <si>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</si>
  <si>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</si>
  <si>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</si>
  <si>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</si>
  <si>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</si>
  <si>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</si>
  <si>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</si>
  <si>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</si>
  <si>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</si>
  <si>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</si>
  <si>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</si>
  <si>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</si>
  <si>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</si>
  <si>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</si>
  <si>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</si>
  <si>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</si>
  <si>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</si>
  <si>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</si>
  <si>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</si>
  <si>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</si>
  <si>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</si>
  <si>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</si>
  <si>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</si>
  <si>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</si>
  <si>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</si>
  <si>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</si>
  <si>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</si>
  <si>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</si>
  <si>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</si>
  <si>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</si>
  <si>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</si>
  <si>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</si>
  <si>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</si>
  <si>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</si>
  <si>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</si>
  <si>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</si>
  <si>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</si>
  <si>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</si>
  <si>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</si>
  <si>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</si>
  <si>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</si>
  <si>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</si>
  <si>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</si>
  <si>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</si>
  <si>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</si>
  <si>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</si>
  <si>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</si>
  <si>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</si>
  <si>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</si>
  <si>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</si>
  <si>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</si>
  <si>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</si>
  <si>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</si>
  <si>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</si>
  <si>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</si>
  <si>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</si>
  <si>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</si>
  <si>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</si>
  <si>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</si>
  <si>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</si>
  <si>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</si>
  <si>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</si>
  <si>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</si>
  <si>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</si>
  <si>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</si>
  <si>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</si>
  <si>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</si>
  <si>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</si>
  <si>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</si>
  <si>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</si>
  <si>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</si>
  <si>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</si>
  <si>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</si>
  <si>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</si>
  <si>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</si>
  <si>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</si>
  <si>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</si>
  <si>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</si>
  <si>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</si>
  <si>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</si>
  <si>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</si>
  <si>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</si>
  <si>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</si>
  <si>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</si>
  <si>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</si>
  <si>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</si>
  <si>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</si>
  <si>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</si>
  <si>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</si>
  <si>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</si>
  <si>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</si>
  <si>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</si>
  <si>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</si>
  <si>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</si>
  <si>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</si>
  <si>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</si>
  <si>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</si>
  <si>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</si>
  <si>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</si>
  <si>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</si>
  <si>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</si>
  <si>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</si>
  <si>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</si>
  <si>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</si>
  <si>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</si>
  <si>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</si>
  <si>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</si>
  <si>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</si>
  <si>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</si>
  <si>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</si>
  <si>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</si>
  <si>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</si>
  <si>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</si>
  <si>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</si>
  <si>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</si>
  <si>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</si>
  <si>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</si>
  <si>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</si>
  <si>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</si>
  <si>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</si>
  <si>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</si>
  <si>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</si>
  <si>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</si>
  <si>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</si>
  <si>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</si>
  <si>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</si>
  <si>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</si>
  <si>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</si>
  <si>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</si>
  <si>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</si>
  <si>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</si>
  <si>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</si>
  <si>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</si>
  <si>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</si>
  <si>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</si>
  <si>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</si>
  <si>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</si>
  <si>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</si>
  <si>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</si>
  <si>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</si>
  <si>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</si>
  <si>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</si>
  <si>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</si>
  <si>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</si>
  <si>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</si>
  <si>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</si>
  <si>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</si>
  <si>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</si>
  <si>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</si>
  <si>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</si>
  <si>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</si>
  <si>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</si>
  <si>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</si>
  <si>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</si>
  <si>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</si>
  <si>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</si>
  <si>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</si>
  <si>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</si>
  <si>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</si>
  <si>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</si>
  <si>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</si>
  <si>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</si>
  <si>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</si>
  <si>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</si>
  <si>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</si>
  <si>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</si>
  <si>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</si>
  <si>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</si>
  <si>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</si>
  <si>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</si>
  <si>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</si>
  <si>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</si>
  <si>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</si>
  <si>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</si>
  <si>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</si>
  <si>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</si>
  <si>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</si>
  <si>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</si>
  <si>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</si>
  <si>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</si>
  <si>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</si>
  <si>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</si>
  <si>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</si>
  <si>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</si>
  <si>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</si>
  <si>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</si>
  <si>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</si>
  <si>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</si>
  <si>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</si>
  <si>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</si>
  <si>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</si>
  <si>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</si>
  <si>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</si>
  <si>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</si>
  <si>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</si>
  <si>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</si>
  <si>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</si>
  <si>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</si>
  <si>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</si>
  <si>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</si>
  <si>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</si>
  <si>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</si>
  <si>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</si>
  <si>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</si>
  <si>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</si>
  <si>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</si>
  <si>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</si>
  <si>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</si>
  <si>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</si>
  <si>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</si>
  <si>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</si>
  <si>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</si>
  <si>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</si>
  <si>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</si>
  <si>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</si>
  <si>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</si>
  <si>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</si>
  <si>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</si>
  <si>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</si>
  <si>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</si>
  <si>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</si>
  <si>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</si>
  <si>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</si>
  <si>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</si>
  <si>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</si>
  <si>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</si>
  <si>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</si>
  <si>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</si>
  <si>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</si>
  <si>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</si>
  <si>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</si>
  <si>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</si>
  <si>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</si>
  <si>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</si>
  <si>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</si>
  <si>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</si>
  <si>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</si>
  <si>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</si>
  <si>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</si>
  <si>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</si>
  <si>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</si>
  <si>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</si>
  <si>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</si>
  <si>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</si>
  <si>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</si>
  <si>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</si>
  <si>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</si>
  <si>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</si>
  <si>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</si>
  <si>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</si>
  <si>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</si>
  <si>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</si>
  <si>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</si>
  <si>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</si>
  <si>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</si>
  <si>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</si>
  <si>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</si>
  <si>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</si>
  <si>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</si>
  <si>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</si>
  <si>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</si>
  <si>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</si>
  <si>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</si>
  <si>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</si>
  <si>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</si>
  <si>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</si>
  <si>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</si>
  <si>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</si>
  <si>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</si>
  <si>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</si>
  <si>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</si>
  <si>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</si>
  <si>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</si>
  <si>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</si>
  <si>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</si>
  <si>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</si>
  <si>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</si>
  <si>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</si>
  <si>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</si>
  <si>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</si>
  <si>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</si>
  <si>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</si>
  <si>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</si>
  <si>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</si>
  <si>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</si>
  <si>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</si>
  <si>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</si>
  <si>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</si>
  <si>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</si>
  <si>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</si>
  <si>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</si>
  <si>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</si>
  <si>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</si>
  <si>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</si>
  <si>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</si>
  <si>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</si>
  <si>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</si>
  <si>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</si>
  <si>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</si>
  <si>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</si>
  <si>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</si>
  <si>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</si>
  <si>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</si>
  <si>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</si>
  <si>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</si>
  <si>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</si>
  <si>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</si>
  <si>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</si>
  <si>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</si>
  <si>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</si>
  <si>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</si>
  <si>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</si>
  <si>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</si>
  <si>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</si>
  <si>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</si>
  <si>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</si>
  <si>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</si>
  <si>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</si>
  <si>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</si>
  <si>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</si>
  <si>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</si>
  <si>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</si>
  <si>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</si>
  <si>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</si>
  <si>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</si>
  <si>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</si>
  <si>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</si>
  <si>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</si>
  <si>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</si>
  <si>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</si>
  <si>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</si>
  <si>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</si>
  <si>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</si>
  <si>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</si>
  <si>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</si>
  <si>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</si>
  <si>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</si>
  <si>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</si>
  <si>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</si>
  <si>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</si>
  <si>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</si>
  <si>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</si>
  <si>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</si>
  <si>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</si>
  <si>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</si>
  <si>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</si>
  <si>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</si>
  <si>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</si>
  <si>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</si>
  <si>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</si>
  <si>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</si>
  <si>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</si>
  <si>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</si>
  <si>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</si>
  <si>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</si>
  <si>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</si>
  <si>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</si>
  <si>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</si>
  <si>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</si>
  <si>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</si>
  <si>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</si>
  <si>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</si>
  <si>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</si>
  <si>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</si>
  <si>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</si>
  <si>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</si>
  <si>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</si>
  <si>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</si>
  <si>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</si>
  <si>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</si>
  <si>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</si>
  <si>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</si>
  <si>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</si>
  <si>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</si>
  <si>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</si>
  <si>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</si>
  <si>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</si>
  <si>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</si>
  <si>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</si>
  <si>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</si>
  <si>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</si>
  <si>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</si>
  <si>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</si>
  <si>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</si>
  <si>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</si>
  <si>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</si>
  <si>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</si>
  <si>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</si>
  <si>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</si>
  <si>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</si>
  <si>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</si>
  <si>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</si>
  <si>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</si>
  <si>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</si>
  <si>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</si>
  <si>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</si>
  <si>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</si>
  <si>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</si>
  <si>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</si>
  <si>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</si>
  <si>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</si>
  <si>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</si>
  <si>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</si>
  <si>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</si>
  <si>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</si>
  <si>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</si>
  <si>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</si>
  <si>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</si>
  <si>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</si>
  <si>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</si>
  <si>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</si>
  <si>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</si>
  <si>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</si>
  <si>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</si>
  <si>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</si>
  <si>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</si>
  <si>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</si>
  <si>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</si>
  <si>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</si>
  <si>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</si>
  <si>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</si>
  <si>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</si>
  <si>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</si>
  <si>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</si>
  <si>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</si>
  <si>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</si>
  <si>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</si>
  <si>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</si>
  <si>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</si>
  <si>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</si>
  <si>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</si>
  <si>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</si>
  <si>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</si>
  <si>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</si>
  <si>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</si>
  <si>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</si>
  <si>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</si>
  <si>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</si>
  <si>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</si>
  <si>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</si>
  <si>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</si>
  <si>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</si>
  <si>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</si>
  <si>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</si>
  <si>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</si>
  <si>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</si>
  <si>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</si>
  <si>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</si>
  <si>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</si>
  <si>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</si>
  <si>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</si>
  <si>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</si>
  <si>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</si>
  <si>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</si>
  <si>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</si>
  <si>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</si>
  <si>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</si>
  <si>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</si>
  <si>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</si>
  <si>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</si>
  <si>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</si>
  <si>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</si>
  <si>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</si>
  <si>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</si>
  <si>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</si>
  <si>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</si>
  <si>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</si>
  <si>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</si>
  <si>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</si>
  <si>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</si>
  <si>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</si>
  <si>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</si>
  <si>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</si>
  <si>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</si>
  <si>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</si>
  <si>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</si>
  <si>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</si>
  <si>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</si>
  <si>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</si>
  <si>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</si>
  <si>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</si>
  <si>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</si>
  <si>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</si>
  <si>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</si>
  <si>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</si>
  <si>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</si>
  <si>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</si>
  <si>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</si>
  <si>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</si>
  <si>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</si>
  <si>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</si>
  <si>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</si>
  <si>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</si>
  <si>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</si>
  <si>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</si>
  <si>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</si>
  <si>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</si>
  <si>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</si>
  <si>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</si>
  <si>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</si>
  <si>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</si>
  <si>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</si>
  <si>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</si>
  <si>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</si>
  <si>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</si>
  <si>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</si>
  <si>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</si>
  <si>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</si>
  <si>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</si>
  <si>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</si>
  <si>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</si>
  <si>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</si>
  <si>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</si>
  <si>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</si>
  <si>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</si>
  <si>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</si>
  <si>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</si>
  <si>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</si>
  <si>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</si>
  <si>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</si>
  <si>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</si>
  <si>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</si>
  <si>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</si>
  <si>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</si>
  <si>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</si>
  <si>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</si>
  <si>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</si>
  <si>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</si>
  <si>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</si>
  <si>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</si>
  <si>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</si>
  <si>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</si>
  <si>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</si>
  <si>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</si>
  <si>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</si>
  <si>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</si>
  <si>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</si>
  <si>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</si>
  <si>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</si>
  <si>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</si>
  <si>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</si>
  <si>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</si>
  <si>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</si>
  <si>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</si>
  <si>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</si>
  <si>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</si>
  <si>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</si>
  <si>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</si>
  <si>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</si>
  <si>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</si>
  <si>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</si>
  <si>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</si>
  <si>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</si>
  <si>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</si>
  <si>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</si>
  <si>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</si>
  <si>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</si>
  <si>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</si>
  <si>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</si>
  <si>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</si>
  <si>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</si>
  <si>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</si>
  <si>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</si>
  <si>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</si>
  <si>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</si>
  <si>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</si>
  <si>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</si>
  <si>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</si>
  <si>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</si>
  <si>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</si>
  <si>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</si>
  <si>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</si>
  <si>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</si>
  <si>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</si>
  <si>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</si>
  <si>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</si>
  <si>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</si>
  <si>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</si>
  <si>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</si>
  <si>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</si>
  <si>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</si>
  <si>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</si>
  <si>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</si>
  <si>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</si>
  <si>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</si>
  <si>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</si>
  <si>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</si>
  <si>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</si>
  <si>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</si>
  <si>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</si>
  <si>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</si>
  <si>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</si>
  <si>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</si>
  <si>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</si>
  <si>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</si>
  <si>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</si>
  <si>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</si>
  <si>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</si>
  <si>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</si>
  <si>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</si>
  <si>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</si>
  <si>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</si>
  <si>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</si>
  <si>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</si>
  <si>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</si>
  <si>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</si>
  <si>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</si>
  <si>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</si>
  <si>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</si>
  <si>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</si>
  <si>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</si>
  <si>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</si>
  <si>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</si>
  <si>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</si>
  <si>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</si>
  <si>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</si>
  <si>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</si>
  <si>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</si>
  <si>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</si>
  <si>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</si>
  <si>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</si>
  <si>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</si>
  <si>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</si>
  <si>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</si>
  <si>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</si>
  <si>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</si>
  <si>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</si>
  <si>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</si>
  <si>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</si>
  <si>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</si>
  <si>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</si>
  <si>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</si>
  <si>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</si>
  <si>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</si>
  <si>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</si>
  <si>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</si>
  <si>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</si>
  <si>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</si>
  <si>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</si>
  <si>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</si>
  <si>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</si>
  <si>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</si>
  <si>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</si>
  <si>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</si>
  <si>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</si>
  <si>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</si>
  <si>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</si>
  <si>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</si>
  <si>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</si>
  <si>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</si>
  <si>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</si>
  <si>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</si>
  <si>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</si>
  <si>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</si>
  <si>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</si>
  <si>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</si>
  <si>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</si>
  <si>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</si>
  <si>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</si>
  <si>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</si>
  <si>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</si>
  <si>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</si>
  <si>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</si>
  <si>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</si>
  <si>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</si>
  <si>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</si>
  <si>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</si>
  <si>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</si>
  <si>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</si>
  <si>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</si>
  <si>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</si>
  <si>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</si>
  <si>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</si>
  <si>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</si>
  <si>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</si>
  <si>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</si>
  <si>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</si>
  <si>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</si>
  <si>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</si>
  <si>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</si>
  <si>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</si>
  <si>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</si>
  <si>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</si>
  <si>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</si>
  <si>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</si>
  <si>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</si>
  <si>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</si>
  <si>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</si>
  <si>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</si>
  <si>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</si>
  <si>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</si>
  <si>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</si>
  <si>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</si>
  <si>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</si>
  <si>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</si>
  <si>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</si>
  <si>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</si>
  <si>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</si>
  <si>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</si>
  <si>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</si>
  <si>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</si>
  <si>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</si>
  <si>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</si>
  <si>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</si>
  <si>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</si>
  <si>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</si>
  <si>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</si>
  <si>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</si>
  <si>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</si>
  <si>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</si>
  <si>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</si>
  <si>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</si>
  <si>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</si>
  <si>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</si>
  <si>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</si>
  <si>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</si>
  <si>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</si>
  <si>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</si>
  <si>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</si>
  <si>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</si>
  <si>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</si>
  <si>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</si>
  <si>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</si>
  <si>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</si>
  <si>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</si>
  <si>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</si>
  <si>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</si>
  <si>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</si>
  <si>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</si>
  <si>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</si>
  <si>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</si>
  <si>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</si>
  <si>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</si>
  <si>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</si>
  <si>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</si>
  <si>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</si>
  <si>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</si>
  <si>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</si>
  <si>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</si>
  <si>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</si>
  <si>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</si>
  <si>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</si>
  <si>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</si>
  <si>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</si>
  <si>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</si>
  <si>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</si>
  <si>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</si>
  <si>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</si>
  <si>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</si>
  <si>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</si>
  <si>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</si>
  <si>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</si>
  <si>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</si>
  <si>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</si>
  <si>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</si>
  <si>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</si>
  <si>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</si>
  <si>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</si>
  <si>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</si>
  <si>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</si>
  <si>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</si>
  <si>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</si>
  <si>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</si>
  <si>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</si>
  <si>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</si>
  <si>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</si>
  <si>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</si>
  <si>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</si>
  <si>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</si>
  <si>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</si>
  <si>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</si>
  <si>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</si>
  <si>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</si>
  <si>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</si>
  <si>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</si>
  <si>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</si>
  <si>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</si>
  <si>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</si>
  <si>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</si>
  <si>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</si>
  <si>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</si>
  <si>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</si>
  <si>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</si>
  <si>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</si>
  <si>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</si>
  <si>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</si>
  <si>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</si>
  <si>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</si>
  <si>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</si>
  <si>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</si>
  <si>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</si>
  <si>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</si>
  <si>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</si>
  <si>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</si>
  <si>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</si>
  <si>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</si>
  <si>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</si>
  <si>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</si>
  <si>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</si>
  <si>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</si>
  <si>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</si>
  <si>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</si>
  <si>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</si>
  <si>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</si>
  <si>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</si>
  <si>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</si>
  <si>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</si>
  <si>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</si>
  <si>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</si>
  <si>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</si>
  <si>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</si>
  <si>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</si>
  <si>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</si>
  <si>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</si>
  <si>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</si>
  <si>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</si>
  <si>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</si>
  <si>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</si>
  <si>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</si>
  <si>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</si>
  <si>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</si>
  <si>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</si>
  <si>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</si>
  <si>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</si>
  <si>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</si>
  <si>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</si>
  <si>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</si>
  <si>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</si>
  <si>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</si>
  <si>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</si>
  <si>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</si>
  <si>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</si>
  <si>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</si>
  <si>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</si>
  <si>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</si>
  <si>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</si>
  <si>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</si>
  <si>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</si>
  <si>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</si>
  <si>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</si>
  <si>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</si>
  <si>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</si>
  <si>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</si>
  <si>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</si>
  <si>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</si>
  <si>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</si>
  <si>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</si>
  <si>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</si>
  <si>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</si>
  <si>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</si>
  <si>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</si>
  <si>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</si>
  <si>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</si>
  <si>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</si>
  <si>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</si>
  <si>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</si>
  <si>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</si>
  <si>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</si>
  <si>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</si>
  <si>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</si>
  <si>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</si>
  <si>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</si>
  <si>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</si>
  <si>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</si>
  <si>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</si>
  <si>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</si>
  <si>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</si>
  <si>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</si>
  <si>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</si>
  <si>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</si>
  <si>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</si>
  <si>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</si>
  <si>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</si>
  <si>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</si>
  <si>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</si>
  <si>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</si>
  <si>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</si>
  <si>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</si>
  <si>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</si>
  <si>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</si>
  <si>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</si>
  <si>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</si>
  <si>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</si>
  <si>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</si>
  <si>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</si>
  <si>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</si>
  <si>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</si>
  <si>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</si>
  <si>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</si>
  <si>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</si>
  <si>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</si>
  <si>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</si>
  <si>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</si>
  <si>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</si>
  <si>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</si>
  <si>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</si>
  <si>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</si>
  <si>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</si>
  <si>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</si>
  <si>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</si>
  <si>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</si>
  <si>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</si>
  <si>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</si>
  <si>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</si>
  <si>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</si>
  <si>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</si>
  <si>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</si>
  <si>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</si>
  <si>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</si>
  <si>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</si>
  <si>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</si>
  <si>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</si>
  <si>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</si>
  <si>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</si>
  <si>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</si>
  <si>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</si>
  <si>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</si>
  <si>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</si>
  <si>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</si>
  <si>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</si>
  <si>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</si>
  <si>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</si>
  <si>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</si>
  <si>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</si>
  <si>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</si>
  <si>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</si>
  <si>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</si>
  <si>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</si>
  <si>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</si>
  <si>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</si>
  <si>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</si>
  <si>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</si>
  <si>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</si>
  <si>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</si>
  <si>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</si>
  <si>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</si>
  <si>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</si>
  <si>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</si>
  <si>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</si>
  <si>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</si>
  <si>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</si>
  <si>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</si>
  <si>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</si>
  <si>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</si>
  <si>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</si>
  <si>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</si>
  <si>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</si>
  <si>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</si>
  <si>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</si>
  <si>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</si>
  <si>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</si>
  <si>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</si>
  <si>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</si>
  <si>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</si>
  <si>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</si>
  <si>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</si>
  <si>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</si>
  <si>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</si>
  <si>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</si>
  <si>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</si>
  <si>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</si>
  <si>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</si>
  <si>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</si>
  <si>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</si>
  <si>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</si>
  <si>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</si>
  <si>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</si>
  <si>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</si>
  <si>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</si>
  <si>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</si>
  <si>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</si>
  <si>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</si>
  <si>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</si>
  <si>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</si>
  <si>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</si>
  <si>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</si>
  <si>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</si>
  <si>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</si>
  <si>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</si>
  <si>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</si>
  <si>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</si>
  <si>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</si>
  <si>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</si>
  <si>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</si>
  <si>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</si>
  <si>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</si>
  <si>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</si>
  <si>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</si>
  <si>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</si>
  <si>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</si>
  <si>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</si>
  <si>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</si>
  <si>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</si>
  <si>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</si>
  <si>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</si>
  <si>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</si>
  <si>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</si>
  <si>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</si>
  <si>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</si>
  <si>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</si>
  <si>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</si>
  <si>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</si>
  <si>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</si>
  <si>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</si>
  <si>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</si>
  <si>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</si>
  <si>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</si>
  <si>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</si>
  <si>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</si>
  <si>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</si>
  <si>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</si>
  <si>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</si>
  <si>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</si>
  <si>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</si>
  <si>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</si>
  <si>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</si>
  <si>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</si>
  <si>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</si>
  <si>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</si>
  <si>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</si>
  <si>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</si>
  <si>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</si>
  <si>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</si>
  <si>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</si>
  <si>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</si>
  <si>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</si>
  <si>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</si>
  <si>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</si>
  <si>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</si>
  <si>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</si>
  <si>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</si>
  <si>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</si>
  <si>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</si>
  <si>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</si>
  <si>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</si>
  <si>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</si>
  <si>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</si>
  <si>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</si>
  <si>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</si>
  <si>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</si>
  <si>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</si>
  <si>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</si>
  <si>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</si>
  <si>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</si>
  <si>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</si>
  <si>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</si>
  <si>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</si>
  <si>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</si>
  <si>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</si>
  <si>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</si>
  <si>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</si>
  <si>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</si>
  <si>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</si>
  <si>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</si>
  <si>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</si>
  <si>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</si>
  <si>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</si>
  <si>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</si>
  <si>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</si>
  <si>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</si>
  <si>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</si>
  <si>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</si>
  <si>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</si>
  <si>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</si>
  <si>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</si>
  <si>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</si>
  <si>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</si>
  <si>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</si>
  <si>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</si>
  <si>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</si>
  <si>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</si>
  <si>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</si>
  <si>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</si>
  <si>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</si>
  <si>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</si>
  <si>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</si>
  <si>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</si>
  <si>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</si>
  <si>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</si>
  <si>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</si>
  <si>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</si>
  <si>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</si>
  <si>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</si>
  <si>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</si>
  <si>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</si>
  <si>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</si>
  <si>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</si>
  <si>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</si>
  <si>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</si>
  <si>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</si>
  <si>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</si>
  <si>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</si>
  <si>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</si>
  <si>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</si>
  <si>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</si>
  <si>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</si>
  <si>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</si>
  <si>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</si>
  <si>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</si>
  <si>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</si>
  <si>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</si>
  <si>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</si>
  <si>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</si>
  <si>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</si>
  <si>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</si>
  <si>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</si>
  <si>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</si>
  <si>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</si>
  <si>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</si>
  <si>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</si>
  <si>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</si>
  <si>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</si>
  <si>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</si>
  <si>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</si>
  <si>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</si>
  <si>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</si>
  <si>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</si>
  <si>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</si>
  <si>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</si>
  <si>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</si>
  <si>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</si>
  <si>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</si>
  <si>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</si>
  <si>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</si>
  <si>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</si>
  <si>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</si>
  <si>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</si>
  <si>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</si>
  <si>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</si>
  <si>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</si>
  <si>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</si>
  <si>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</si>
  <si>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</si>
  <si>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</si>
  <si>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</si>
  <si>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</si>
  <si>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</si>
  <si>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</si>
  <si>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</si>
  <si>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</si>
  <si>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</si>
  <si>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</si>
  <si>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</si>
  <si>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</si>
  <si>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</si>
  <si>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</si>
  <si>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</si>
  <si>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</si>
  <si>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</si>
  <si>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</si>
  <si>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</si>
  <si>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</si>
  <si>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</si>
  <si>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</si>
  <si>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</si>
  <si>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</si>
  <si>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</si>
  <si>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</si>
  <si>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</si>
  <si>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</si>
  <si>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</si>
  <si>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</si>
  <si>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</si>
  <si>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</si>
  <si>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</si>
  <si>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</si>
  <si>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</si>
  <si>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</si>
  <si>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</si>
  <si>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</si>
  <si>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</si>
  <si>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</si>
  <si>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</si>
  <si>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</si>
  <si>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</si>
  <si>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</si>
  <si>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</si>
  <si>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</si>
  <si>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</si>
  <si>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</si>
  <si>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</si>
  <si>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</si>
  <si>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</si>
  <si>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</si>
  <si>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</si>
  <si>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</si>
  <si>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</si>
  <si>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</si>
  <si>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</si>
  <si>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</si>
  <si>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</si>
  <si>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</si>
  <si>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</si>
  <si>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</si>
  <si>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</si>
  <si>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</si>
  <si>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</si>
  <si>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</si>
  <si>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</si>
  <si>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</si>
  <si>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</si>
  <si>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</si>
  <si>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</si>
  <si>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</si>
  <si>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</si>
  <si>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</si>
  <si>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</si>
  <si>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</si>
  <si>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</si>
  <si>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</si>
  <si>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</si>
  <si>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</si>
  <si>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</si>
  <si>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</si>
  <si>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</si>
  <si>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</si>
  <si>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</si>
  <si>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</si>
  <si>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</si>
  <si>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</si>
  <si>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</si>
  <si>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</si>
  <si>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</si>
  <si>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</si>
  <si>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</si>
  <si>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</si>
  <si>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</si>
  <si>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</si>
  <si>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</si>
  <si>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</si>
  <si>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</si>
  <si>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</si>
  <si>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</si>
  <si>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</si>
  <si>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</si>
  <si>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</si>
  <si>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</si>
  <si>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</si>
  <si>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</si>
  <si>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</si>
  <si>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</si>
  <si>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</si>
  <si>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</si>
  <si>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</si>
  <si>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</si>
  <si>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</si>
  <si>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</si>
  <si>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</si>
  <si>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</si>
  <si>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</si>
  <si>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</si>
  <si>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</si>
  <si>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</si>
  <si>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</si>
  <si>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</si>
  <si>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</si>
  <si>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</si>
  <si>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</si>
  <si>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</si>
  <si>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</si>
  <si>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</si>
  <si>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</si>
  <si>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</si>
  <si>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</si>
  <si>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</si>
  <si>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</si>
  <si>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</si>
  <si>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</si>
  <si>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</si>
  <si>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</si>
  <si>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</si>
  <si>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</si>
  <si>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</si>
  <si>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</si>
  <si>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</si>
  <si>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</si>
  <si>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</si>
  <si>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</si>
  <si>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</si>
  <si>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</si>
  <si>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</si>
  <si>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</si>
  <si>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</si>
  <si>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</si>
  <si>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</si>
  <si>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</si>
  <si>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</si>
  <si>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</si>
  <si>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</si>
  <si>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</si>
  <si>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</si>
  <si>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</si>
  <si>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</si>
  <si>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</si>
  <si>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</si>
  <si>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</si>
  <si>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</si>
  <si>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</si>
  <si>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</si>
  <si>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</si>
  <si>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</si>
  <si>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</si>
  <si>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</si>
  <si>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</si>
  <si>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</si>
  <si>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</si>
  <si>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</si>
  <si>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</si>
  <si>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</si>
  <si>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</si>
  <si>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</si>
  <si>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</si>
  <si>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</si>
  <si>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</si>
  <si>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</si>
  <si>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</si>
  <si>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</si>
  <si>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</si>
  <si>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</si>
  <si>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</si>
  <si>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</si>
  <si>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</si>
  <si>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</si>
  <si>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</si>
  <si>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</si>
  <si>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</si>
  <si>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</si>
  <si>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</si>
  <si>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</si>
  <si>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</si>
  <si>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</si>
  <si>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</si>
  <si>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</si>
  <si>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</si>
  <si>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</si>
  <si>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</si>
  <si>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</si>
  <si>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</si>
  <si>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</si>
  <si>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</si>
  <si>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</si>
  <si>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</si>
  <si>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</si>
  <si>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</si>
  <si>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</si>
  <si>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</si>
  <si>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</si>
  <si>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</si>
  <si>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</si>
  <si>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</si>
  <si>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</si>
  <si>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</si>
  <si>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</si>
  <si>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</si>
  <si>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</si>
  <si>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</si>
  <si>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</si>
  <si>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</si>
  <si>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</si>
  <si>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</si>
  <si>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</si>
  <si>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</si>
  <si>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</si>
  <si>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</si>
  <si>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</si>
  <si>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</si>
  <si>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</si>
  <si>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</si>
  <si>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</si>
  <si>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</si>
  <si>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</si>
  <si>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</si>
  <si>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</si>
  <si>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</si>
  <si>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</si>
  <si>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</si>
  <si>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</si>
  <si>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</si>
  <si>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</si>
  <si>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</si>
  <si>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</si>
  <si>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</si>
  <si>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</si>
  <si>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</si>
  <si>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</si>
  <si>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</si>
  <si>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</si>
  <si>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</si>
  <si>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</si>
  <si>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</si>
  <si>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</si>
  <si>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</si>
  <si>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</si>
  <si>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</si>
  <si>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</si>
  <si>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</si>
  <si>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</si>
  <si>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</si>
  <si>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</si>
  <si>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</si>
  <si>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</si>
  <si>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</si>
  <si>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</si>
  <si>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</si>
  <si>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</si>
  <si>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</si>
  <si>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</si>
  <si>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</si>
  <si>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</si>
  <si>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</si>
  <si>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</si>
  <si>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</si>
  <si>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</si>
  <si>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</si>
  <si>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</si>
  <si>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</si>
  <si>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</si>
  <si>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</si>
  <si>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</si>
  <si>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</si>
  <si>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</si>
  <si>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</si>
  <si>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</si>
  <si>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</si>
  <si>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</si>
  <si>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</si>
  <si>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</si>
  <si>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</si>
  <si>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</si>
  <si>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</si>
  <si>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</si>
  <si>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</si>
  <si>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</si>
  <si>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</si>
  <si>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</si>
  <si>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</si>
  <si>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</si>
  <si>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</si>
  <si>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</si>
  <si>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</si>
  <si>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</si>
  <si>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</si>
  <si>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</si>
  <si>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</si>
  <si>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</si>
  <si>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</si>
  <si>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</si>
  <si>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</si>
  <si>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</si>
  <si>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</si>
  <si>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</si>
  <si>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</si>
  <si>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</si>
  <si>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</si>
  <si>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</si>
  <si>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</si>
  <si>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</si>
  <si>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</si>
  <si>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</si>
  <si>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</si>
  <si>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</si>
  <si>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</si>
  <si>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</si>
  <si>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</si>
  <si>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</si>
  <si>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</si>
  <si>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</si>
  <si>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</si>
  <si>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</si>
  <si>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</si>
  <si>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</si>
  <si>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</si>
  <si>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</si>
  <si>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</si>
  <si>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</si>
  <si>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</si>
  <si>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</si>
  <si>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</si>
  <si>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</si>
  <si>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</si>
  <si>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</si>
  <si>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</si>
  <si>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</si>
  <si>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</si>
  <si>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</si>
  <si>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</si>
  <si>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</si>
  <si>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</si>
  <si>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</si>
  <si>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</si>
  <si>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</si>
  <si>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</si>
  <si>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</si>
  <si>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</si>
  <si>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</si>
  <si>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</si>
  <si>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</si>
  <si>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</si>
  <si>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</si>
  <si>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</si>
  <si>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</si>
  <si>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</si>
  <si>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</si>
  <si>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</si>
  <si>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</si>
  <si>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</si>
  <si>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</si>
  <si>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</si>
  <si>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</si>
  <si>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</si>
  <si>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</si>
  <si>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</si>
  <si>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</si>
  <si>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</si>
  <si>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</si>
  <si>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</si>
  <si>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</si>
  <si>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</si>
  <si>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</si>
  <si>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</si>
  <si>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</si>
  <si>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</si>
  <si>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</si>
  <si>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</si>
  <si>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</si>
  <si>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</si>
  <si>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</si>
  <si>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</si>
  <si>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</si>
  <si>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</si>
  <si>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</si>
  <si>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</si>
  <si>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</si>
  <si>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</si>
  <si>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</si>
  <si>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</si>
  <si>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</si>
  <si>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</si>
  <si>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</si>
  <si>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</si>
  <si>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</si>
  <si>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</si>
  <si>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</si>
  <si>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</si>
  <si>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</si>
  <si>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</si>
  <si>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</si>
  <si>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</si>
  <si>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</si>
  <si>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</si>
  <si>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</si>
  <si>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</si>
  <si>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</si>
  <si>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</si>
  <si>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</si>
  <si>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</si>
  <si>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</si>
  <si>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</si>
  <si>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</si>
  <si>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</si>
  <si>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</si>
  <si>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</si>
  <si>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</si>
  <si>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</si>
  <si>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</si>
  <si>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</si>
  <si>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</si>
  <si>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</si>
  <si>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</si>
  <si>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</si>
  <si>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</si>
  <si>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</si>
  <si>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</si>
  <si>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</si>
  <si>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</si>
  <si>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</si>
  <si>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</si>
  <si>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</si>
  <si>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</si>
  <si>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</si>
  <si>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</si>
  <si>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</si>
  <si>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</si>
  <si>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</si>
  <si>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</si>
  <si>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</si>
  <si>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</si>
  <si>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</si>
  <si>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</si>
  <si>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</si>
  <si>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</si>
  <si>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</si>
  <si>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</si>
  <si>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</si>
  <si>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</si>
  <si>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</si>
  <si>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</si>
  <si>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</si>
  <si>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</si>
  <si>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</si>
  <si>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</si>
  <si>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</si>
  <si>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</si>
  <si>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</si>
  <si>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</si>
  <si>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</si>
  <si>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</si>
  <si>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</si>
  <si>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</si>
  <si>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</si>
  <si>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</si>
  <si>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</si>
  <si>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</si>
  <si>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</si>
  <si>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</si>
  <si>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</si>
  <si>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</si>
  <si>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</si>
  <si>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</si>
  <si>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</si>
  <si>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</si>
  <si>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</si>
  <si>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</si>
  <si>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</si>
  <si>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</si>
  <si>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</si>
  <si>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</si>
  <si>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</si>
  <si>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</si>
  <si>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</si>
  <si>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</si>
  <si>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</si>
  <si>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</si>
  <si>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</si>
  <si>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</si>
  <si>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</si>
  <si>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</si>
  <si>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</si>
  <si>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</si>
  <si>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</si>
  <si>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</si>
  <si>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</si>
  <si>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</si>
  <si>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</si>
  <si>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</si>
  <si>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</si>
  <si>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</si>
  <si>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</si>
  <si>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</si>
  <si>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</si>
  <si>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</si>
  <si>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</si>
  <si>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</si>
  <si>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</si>
  <si>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</si>
  <si>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</si>
  <si>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</si>
  <si>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</si>
  <si>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</si>
  <si>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</si>
  <si>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</si>
  <si>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</si>
  <si>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</si>
  <si>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</si>
  <si>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</si>
  <si>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</si>
  <si>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</si>
  <si>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</si>
  <si>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</si>
  <si>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</si>
  <si>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</si>
  <si>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</si>
  <si>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</si>
  <si>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</si>
  <si>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</si>
  <si>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</si>
  <si>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</si>
  <si>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</si>
  <si>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</si>
  <si>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</si>
  <si>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</si>
  <si>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</si>
  <si>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</si>
  <si>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</si>
  <si>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</si>
  <si>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</si>
  <si>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</si>
  <si>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</si>
  <si>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</si>
  <si>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</si>
  <si>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</si>
  <si>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</si>
  <si>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</si>
  <si>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</si>
  <si>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</si>
  <si>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</si>
  <si>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</si>
  <si>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</si>
  <si>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</si>
  <si>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</si>
  <si>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</si>
  <si>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</si>
  <si>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</si>
  <si>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</si>
  <si>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</si>
  <si>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</si>
  <si>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</si>
  <si>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</si>
  <si>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</si>
  <si>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</si>
  <si>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</si>
  <si>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</si>
  <si>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</si>
  <si>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</si>
  <si>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</si>
  <si>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</si>
  <si>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</si>
  <si>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</si>
  <si>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</si>
  <si>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</si>
  <si>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</si>
  <si>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</si>
  <si>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</si>
  <si>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</si>
  <si>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</si>
  <si>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</si>
  <si>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</si>
  <si>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</si>
  <si>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</si>
  <si>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</si>
  <si>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</si>
  <si>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</si>
  <si>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</si>
  <si>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</si>
  <si>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</si>
  <si>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</si>
  <si>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</si>
  <si>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</si>
  <si>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</si>
  <si>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</si>
  <si>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</si>
  <si>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</si>
  <si>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</si>
  <si>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</si>
  <si>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</si>
  <si>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</si>
  <si>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</si>
  <si>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</si>
  <si>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</si>
  <si>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</si>
  <si>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</si>
  <si>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</si>
  <si>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</si>
  <si>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</si>
  <si>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</si>
  <si>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</si>
  <si>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</si>
  <si>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</si>
  <si>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</si>
  <si>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</si>
  <si>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</si>
  <si>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</si>
  <si>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</si>
  <si>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</si>
  <si>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</si>
  <si>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</si>
  <si>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</si>
  <si>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</si>
  <si>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</si>
  <si>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</si>
  <si>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</si>
  <si>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</si>
  <si>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</si>
  <si>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</si>
  <si>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</si>
  <si>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</si>
  <si>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</si>
  <si>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</si>
  <si>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</si>
  <si>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</si>
  <si>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</si>
  <si>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</si>
  <si>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</si>
  <si>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</si>
  <si>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</si>
  <si>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</si>
  <si>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</si>
  <si>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</si>
  <si>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</si>
  <si>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</si>
  <si>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</si>
  <si>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</si>
  <si>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</si>
  <si>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</si>
  <si>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</si>
  <si>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</si>
  <si>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</si>
  <si>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</si>
  <si>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</si>
  <si>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</si>
  <si>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</si>
  <si>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</si>
  <si>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</si>
  <si>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</si>
  <si>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</si>
  <si>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</si>
  <si>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</si>
  <si>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</si>
  <si>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</si>
  <si>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</si>
  <si>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</si>
  <si>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</si>
  <si>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</si>
  <si>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</si>
  <si>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</si>
  <si>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</si>
  <si>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</si>
  <si>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</si>
  <si>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</si>
  <si>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</si>
  <si>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</si>
  <si>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</si>
  <si>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</si>
  <si>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</si>
  <si>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</si>
  <si>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</si>
  <si>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</si>
  <si>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</si>
  <si>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</si>
  <si>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</si>
  <si>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</si>
  <si>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</si>
  <si>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</si>
  <si>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</si>
  <si>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</si>
  <si>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</si>
  <si>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</si>
  <si>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</si>
  <si>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</si>
  <si>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</si>
  <si>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</si>
  <si>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</si>
  <si>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</si>
  <si>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</si>
  <si>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</si>
  <si>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</si>
  <si>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</si>
  <si>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</si>
  <si>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</si>
  <si>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</si>
  <si>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</si>
  <si>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</si>
  <si>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</si>
  <si>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</si>
  <si>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</si>
  <si>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</si>
  <si>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</si>
  <si>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</si>
  <si>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</si>
  <si>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</si>
  <si>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</si>
  <si>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</si>
  <si>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</si>
  <si>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</si>
  <si>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</si>
  <si>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</si>
  <si>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</si>
  <si>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</si>
  <si>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</si>
  <si>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</si>
  <si>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</si>
  <si>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</si>
  <si>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</si>
  <si>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</si>
  <si>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</si>
  <si>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</si>
  <si>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</si>
  <si>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</si>
  <si>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</si>
  <si>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</si>
  <si>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</si>
  <si>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</si>
  <si>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</si>
  <si>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</si>
  <si>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</si>
  <si>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</si>
  <si>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</si>
  <si>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</si>
  <si>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</si>
  <si>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</si>
  <si>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</si>
  <si>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</si>
  <si>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</si>
  <si>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</si>
  <si>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</si>
  <si>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</si>
  <si>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</si>
  <si>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</si>
  <si>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</si>
  <si>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</si>
  <si>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</si>
  <si>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</si>
  <si>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</si>
  <si>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</si>
  <si>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</si>
  <si>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</si>
  <si>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</si>
  <si>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</si>
  <si>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</si>
  <si>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</si>
  <si>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</si>
  <si>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</si>
  <si>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</si>
  <si>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</si>
  <si>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</si>
  <si>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</si>
  <si>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</si>
  <si>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</si>
  <si>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</si>
  <si>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</si>
  <si>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</si>
  <si>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</si>
  <si>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</si>
  <si>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</si>
  <si>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</si>
  <si>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</si>
  <si>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</si>
  <si>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</si>
  <si>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</si>
  <si>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</si>
  <si>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</si>
  <si>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</si>
  <si>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</si>
  <si>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</si>
  <si>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</si>
  <si>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</si>
  <si>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</si>
  <si>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</si>
  <si>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</si>
  <si>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</si>
  <si>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</si>
  <si>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</si>
  <si>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</si>
  <si>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</si>
  <si>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</si>
  <si>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</si>
  <si>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</si>
  <si>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</si>
  <si>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</si>
  <si>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</si>
  <si>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</si>
  <si>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</si>
  <si>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</si>
  <si>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</si>
  <si>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</si>
  <si>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</si>
  <si>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</si>
  <si>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</si>
  <si>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</si>
  <si>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</si>
  <si>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</si>
  <si>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</si>
  <si>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</si>
  <si>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</si>
  <si>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</si>
  <si>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</si>
  <si>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</si>
  <si>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</si>
  <si>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</si>
  <si>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</si>
  <si>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</si>
  <si>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</si>
  <si>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</si>
  <si>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</si>
  <si>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</si>
  <si>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</si>
  <si>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</si>
  <si>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</si>
  <si>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</si>
  <si>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</si>
  <si>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</si>
  <si>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</si>
  <si>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</si>
  <si>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</si>
  <si>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</si>
  <si>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</si>
  <si>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</si>
  <si>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</si>
  <si>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</si>
  <si>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</si>
  <si>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</si>
  <si>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</si>
  <si>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</si>
  <si>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</si>
  <si>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</si>
  <si>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</si>
  <si>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</si>
  <si>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</si>
  <si>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</si>
  <si>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</si>
  <si>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</si>
  <si>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</si>
  <si>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</si>
  <si>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</si>
  <si>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</si>
  <si>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</si>
  <si>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</si>
  <si>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</si>
  <si>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</si>
  <si>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</si>
  <si>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</si>
  <si>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</si>
  <si>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</si>
  <si>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</si>
  <si>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</si>
  <si>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</si>
  <si>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</si>
  <si>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</si>
  <si>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</si>
  <si>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</si>
  <si>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</si>
  <si>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</si>
  <si>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</si>
  <si>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</si>
  <si>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</si>
  <si>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</si>
  <si>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</si>
  <si>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</si>
  <si>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</si>
  <si>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</si>
  <si>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</si>
  <si>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</si>
  <si>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</si>
  <si>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</si>
  <si>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</si>
  <si>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</si>
  <si>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</si>
  <si>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</si>
  <si>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</si>
  <si>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</si>
  <si>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</si>
  <si>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</si>
  <si>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</si>
  <si>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</si>
  <si>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</si>
  <si>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</si>
  <si>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</si>
  <si>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</si>
  <si>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</si>
  <si>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</si>
  <si>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</si>
  <si>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</si>
  <si>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</si>
  <si>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</si>
  <si>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</si>
  <si>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</si>
  <si>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</si>
  <si>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</si>
  <si>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</si>
  <si>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</si>
  <si>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</si>
  <si>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</si>
  <si>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</si>
  <si>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</si>
  <si>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</si>
  <si>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</si>
  <si>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</si>
  <si>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</si>
  <si>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</si>
  <si>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</si>
  <si>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</si>
  <si>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</si>
  <si>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</si>
  <si>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</si>
  <si>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</si>
  <si>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</si>
  <si>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</si>
  <si>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</si>
  <si>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</si>
  <si>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</si>
  <si>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</si>
  <si>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</si>
  <si>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</si>
  <si>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</si>
  <si>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</si>
  <si>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</si>
  <si>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</si>
  <si>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</si>
  <si>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</si>
  <si>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</si>
  <si>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</si>
  <si>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</si>
  <si>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</si>
  <si>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</si>
  <si>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</si>
  <si>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</si>
  <si>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</si>
  <si>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</si>
  <si>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</si>
  <si>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</si>
  <si>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</si>
  <si>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</si>
  <si>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</si>
  <si>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</si>
  <si>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</si>
  <si>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</si>
  <si>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</si>
  <si>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</si>
  <si>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</si>
  <si>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</si>
  <si>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</si>
  <si>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</si>
  <si>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</si>
  <si>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</si>
  <si>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</si>
  <si>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</si>
  <si>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</si>
  <si>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</si>
  <si>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</si>
  <si>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</si>
  <si>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</si>
  <si>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</si>
  <si>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</si>
  <si>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</si>
  <si>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</si>
  <si>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</si>
  <si>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</si>
  <si>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</si>
  <si>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</si>
  <si>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</si>
  <si>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</si>
  <si>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</si>
  <si>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</si>
  <si>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</si>
  <si>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</si>
  <si>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</si>
  <si>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</si>
  <si>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</si>
  <si>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</si>
  <si>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</si>
  <si>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</si>
  <si>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</si>
  <si>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</si>
  <si>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</si>
  <si>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</si>
  <si>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</si>
  <si>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</si>
  <si>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</si>
  <si>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</si>
  <si>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</si>
  <si>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</si>
  <si>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</si>
  <si>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</si>
  <si>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</si>
  <si>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</si>
  <si>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</si>
  <si>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</si>
  <si>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</si>
  <si>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</si>
  <si>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</si>
  <si>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</si>
  <si>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</si>
  <si>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</si>
  <si>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</si>
  <si>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</si>
  <si>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</si>
  <si>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</si>
  <si>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</si>
  <si>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</si>
  <si>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</si>
  <si>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</si>
  <si>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</si>
  <si>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</si>
  <si>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</si>
  <si>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</si>
  <si>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</si>
  <si>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</si>
  <si>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</si>
  <si>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</si>
  <si>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</si>
  <si>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</si>
  <si>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</si>
  <si>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</si>
  <si>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</si>
  <si>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</si>
  <si>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</si>
  <si>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</si>
  <si>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</si>
  <si>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</si>
  <si>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</si>
  <si>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</si>
  <si>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</si>
  <si>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</si>
  <si>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</si>
  <si>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</si>
  <si>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</si>
  <si>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</si>
  <si>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</si>
  <si>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</si>
  <si>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</si>
  <si>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</si>
  <si>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</si>
  <si>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</si>
  <si>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</si>
  <si>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</si>
  <si>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</si>
  <si>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</si>
  <si>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</si>
  <si>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</si>
  <si>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</si>
  <si>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</si>
  <si>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</si>
  <si>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</si>
  <si>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</si>
  <si>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</si>
  <si>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</si>
  <si>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</si>
  <si>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</si>
  <si>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</si>
  <si>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</si>
  <si>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</si>
  <si>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</si>
  <si>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</si>
  <si>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</si>
  <si>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</si>
  <si>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</si>
  <si>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</si>
  <si>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</si>
  <si>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</si>
  <si>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</si>
  <si>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</si>
  <si>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</si>
  <si>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</si>
  <si>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</si>
  <si>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</si>
  <si>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</si>
  <si>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</si>
  <si>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</si>
  <si>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</si>
  <si>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</si>
  <si>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</si>
  <si>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</si>
  <si>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</si>
  <si>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</si>
  <si>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</si>
  <si>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</si>
  <si>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</si>
  <si>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</si>
  <si>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</si>
  <si>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</si>
  <si>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</si>
  <si>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</si>
  <si>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</si>
  <si>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</si>
  <si>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</si>
  <si>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</si>
  <si>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</si>
  <si>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</si>
  <si>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</si>
  <si>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</si>
  <si>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</si>
  <si>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</si>
  <si>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</si>
  <si>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</si>
  <si>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</si>
  <si>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</si>
  <si>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</si>
  <si>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</si>
  <si>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</si>
  <si>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</si>
  <si>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</si>
  <si>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</si>
  <si>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</si>
  <si>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</si>
  <si>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</si>
  <si>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</si>
  <si>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</si>
  <si>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</si>
  <si>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</si>
  <si>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</si>
  <si>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</si>
  <si>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</si>
  <si>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</si>
  <si>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</si>
  <si>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</si>
  <si>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</si>
  <si>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</si>
  <si>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</si>
  <si>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</si>
  <si>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</si>
  <si>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</si>
  <si>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</si>
  <si>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</si>
  <si>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</si>
  <si>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</si>
  <si>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</si>
  <si>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</si>
  <si>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</si>
  <si>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</si>
  <si>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</si>
  <si>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</si>
  <si>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</si>
  <si>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</si>
  <si>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</si>
  <si>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</si>
  <si>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</si>
  <si>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</si>
  <si>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</si>
  <si>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</si>
  <si>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</si>
  <si>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</si>
  <si>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</si>
  <si>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</si>
  <si>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</si>
  <si>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</si>
  <si>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</si>
  <si>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</si>
  <si>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</si>
  <si>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</si>
  <si>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</si>
  <si>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</si>
  <si>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</si>
  <si>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</si>
  <si>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</si>
  <si>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</si>
  <si>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</si>
  <si>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</si>
  <si>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</si>
  <si>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</si>
  <si>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</si>
  <si>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</si>
  <si>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</si>
  <si>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</si>
  <si>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</si>
  <si>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</si>
  <si>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</si>
  <si>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</si>
  <si>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</si>
  <si>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</si>
  <si>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</si>
  <si>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</si>
  <si>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</si>
  <si>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</si>
  <si>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</si>
  <si>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</si>
  <si>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</si>
  <si>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</si>
  <si>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</si>
  <si>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</si>
  <si>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</si>
  <si>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</si>
  <si>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</si>
  <si>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</si>
  <si>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</si>
  <si>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</si>
  <si>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</si>
  <si>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</si>
  <si>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</si>
  <si>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</si>
  <si>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</si>
  <si>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</si>
  <si>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</si>
  <si>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</si>
  <si>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</si>
  <si>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</si>
  <si>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</si>
  <si>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</si>
  <si>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</si>
  <si>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</si>
  <si>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</si>
  <si>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</si>
  <si>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</si>
  <si>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</si>
  <si>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</si>
  <si>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</si>
  <si>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</si>
  <si>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</si>
  <si>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</si>
  <si>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</si>
  <si>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</si>
  <si>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</si>
  <si>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</si>
  <si>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</si>
  <si>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</si>
  <si>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</si>
  <si>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</si>
  <si>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</si>
  <si>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</si>
  <si>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</si>
  <si>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</si>
  <si>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</si>
  <si>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</si>
  <si>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</si>
  <si>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</si>
  <si>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</si>
  <si>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</si>
  <si>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</si>
  <si>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</si>
  <si>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</si>
  <si>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</si>
  <si>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</si>
  <si>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</si>
  <si>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</si>
  <si>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</si>
  <si>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</si>
  <si>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</si>
  <si>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</si>
  <si>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</si>
  <si>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</si>
  <si>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</si>
  <si>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</si>
  <si>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</si>
  <si>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</si>
  <si>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</si>
  <si>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</si>
  <si>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</si>
  <si>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</si>
  <si>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</si>
  <si>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</si>
  <si>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</si>
  <si>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</si>
  <si>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</si>
  <si>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</si>
  <si>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</si>
  <si>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</si>
  <si>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</si>
  <si>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</si>
  <si>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</si>
  <si>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</si>
  <si>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</si>
  <si>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</si>
  <si>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</si>
  <si>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</si>
  <si>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</si>
  <si>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</si>
  <si>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</si>
  <si>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</si>
  <si>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</si>
  <si>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</si>
  <si>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</si>
  <si>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</si>
  <si>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</si>
  <si>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</si>
  <si>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</si>
  <si>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</si>
  <si>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</si>
  <si>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</si>
  <si>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</si>
  <si>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</si>
  <si>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</si>
  <si>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</si>
  <si>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</si>
  <si>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</si>
  <si>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</si>
  <si>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</si>
  <si>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</si>
  <si>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</si>
  <si>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</si>
  <si>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</si>
  <si>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</si>
  <si>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</si>
  <si>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</si>
  <si>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</si>
  <si>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</si>
  <si>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</si>
  <si>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</si>
  <si>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</si>
  <si>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</si>
  <si>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</si>
  <si>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</si>
  <si>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</si>
  <si>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</si>
  <si>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</si>
  <si>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</si>
  <si>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</si>
  <si>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</si>
  <si>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</si>
  <si>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</si>
  <si>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</si>
  <si>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</si>
  <si>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</si>
  <si>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</si>
  <si>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</si>
  <si>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</si>
  <si>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</si>
  <si>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</si>
  <si>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</si>
  <si>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</si>
  <si>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</si>
  <si>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</si>
  <si>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</si>
  <si>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</si>
  <si>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</si>
  <si>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</si>
  <si>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</si>
  <si>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</si>
  <si>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</si>
  <si>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</si>
  <si>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</si>
  <si>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</si>
  <si>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</si>
  <si>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</si>
  <si>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</si>
  <si>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</si>
  <si>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</si>
  <si>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</si>
  <si>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</si>
  <si>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</si>
  <si>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</si>
  <si>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</si>
  <si>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</si>
  <si>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</si>
  <si>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</si>
  <si>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</si>
  <si>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</si>
  <si>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</si>
  <si>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</si>
  <si>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</si>
  <si>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</si>
  <si>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</si>
  <si>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</si>
  <si>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</si>
  <si>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</si>
  <si>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</si>
  <si>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</si>
  <si>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</si>
  <si>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</si>
  <si>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</si>
  <si>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</si>
  <si>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</si>
  <si>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</si>
  <si>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</si>
  <si>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</si>
  <si>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</si>
  <si>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</si>
  <si>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</si>
  <si>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</si>
  <si>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</si>
  <si>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</si>
  <si>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</si>
  <si>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</si>
  <si>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</si>
  <si>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</si>
  <si>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</si>
  <si>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</si>
  <si>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</si>
  <si>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</si>
  <si>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</si>
  <si>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</si>
  <si>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</si>
  <si>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</si>
  <si>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</si>
  <si>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</si>
  <si>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</si>
  <si>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</si>
  <si>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</si>
  <si>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</si>
  <si>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</si>
  <si>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</si>
  <si>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</si>
  <si>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</si>
  <si>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</si>
  <si>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</si>
  <si>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</si>
  <si>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</si>
  <si>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</si>
  <si>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</si>
  <si>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</si>
  <si>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</si>
  <si>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</si>
  <si>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</si>
  <si>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</si>
  <si>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</si>
  <si>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</si>
  <si>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</si>
  <si>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</si>
  <si>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</si>
  <si>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</si>
  <si>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</si>
  <si>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</si>
  <si>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</si>
  <si>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</si>
  <si>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</si>
  <si>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</si>
  <si>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</si>
  <si>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</si>
  <si>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</si>
  <si>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</si>
  <si>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</si>
  <si>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</si>
  <si>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</si>
  <si>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</si>
  <si>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</si>
  <si>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</si>
  <si>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</si>
  <si>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</si>
  <si>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</si>
  <si>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</si>
  <si>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</si>
  <si>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</si>
  <si>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</si>
  <si>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</si>
  <si>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</si>
  <si>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</si>
  <si>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</si>
  <si>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</si>
  <si>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</si>
  <si>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</si>
  <si>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</si>
  <si>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</si>
  <si>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</si>
  <si>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</si>
  <si>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</si>
  <si>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</si>
  <si>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</si>
  <si>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</si>
  <si>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</si>
  <si>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</si>
  <si>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</si>
  <si>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</si>
  <si>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</si>
  <si>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</si>
  <si>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</si>
  <si>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</si>
  <si>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</si>
  <si>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</si>
  <si>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</si>
  <si>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</si>
  <si>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</si>
  <si>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</si>
  <si>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</si>
  <si>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</si>
  <si>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</si>
  <si>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</si>
  <si>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</si>
  <si>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</si>
  <si>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</si>
  <si>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</si>
  <si>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</si>
  <si>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</si>
  <si>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</si>
  <si>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</si>
  <si>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</si>
  <si>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</si>
  <si>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</si>
  <si>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</si>
  <si>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</si>
  <si>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</si>
  <si>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</si>
  <si>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</si>
  <si>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</si>
  <si>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</si>
  <si>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</si>
  <si>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</si>
  <si>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</si>
  <si>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</si>
  <si>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</si>
  <si>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</si>
  <si>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</si>
  <si>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</si>
  <si>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</si>
  <si>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</si>
  <si>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</si>
  <si>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</si>
  <si>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</si>
  <si>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</si>
  <si>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</si>
  <si>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</si>
  <si>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</si>
  <si>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</si>
  <si>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</si>
  <si>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</si>
  <si>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</si>
  <si>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</si>
  <si>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</si>
  <si>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</si>
  <si>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</si>
  <si>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</si>
  <si>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</si>
  <si>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</si>
  <si>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</si>
  <si>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</si>
  <si>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</si>
  <si>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</si>
  <si>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</si>
  <si>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</si>
  <si>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</si>
  <si>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</si>
  <si>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</si>
  <si>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</si>
  <si>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</si>
  <si>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</si>
  <si>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</si>
  <si>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</si>
  <si>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</si>
  <si>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</si>
  <si>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</si>
  <si>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</si>
  <si>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</si>
  <si>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</si>
  <si>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</si>
  <si>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</si>
  <si>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</si>
  <si>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</si>
  <si>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</si>
  <si>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</si>
  <si>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</si>
  <si>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</si>
  <si>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</si>
  <si>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</si>
  <si>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</si>
  <si>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</si>
  <si>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</si>
  <si>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</si>
  <si>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</si>
  <si>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</si>
  <si>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</si>
  <si>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</si>
  <si>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</si>
  <si>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</si>
  <si>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</si>
  <si>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</si>
  <si>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</si>
  <si>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</si>
  <si>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</si>
  <si>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</si>
  <si>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</si>
  <si>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</si>
  <si>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</si>
  <si>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</si>
  <si>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</si>
  <si>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</si>
  <si>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</si>
  <si>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</si>
  <si>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</si>
  <si>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</si>
  <si>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</si>
  <si>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</si>
  <si>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</si>
  <si>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</si>
  <si>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</si>
  <si>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</si>
  <si>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</si>
  <si>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</si>
  <si>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</si>
  <si>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</si>
  <si>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</si>
  <si>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</si>
  <si>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</si>
  <si>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</si>
  <si>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</si>
  <si>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</si>
  <si>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</si>
  <si>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</si>
  <si>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</si>
  <si>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</si>
  <si>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</si>
  <si>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</si>
  <si>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</si>
  <si>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</si>
  <si>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</si>
  <si>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</si>
  <si>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</si>
  <si>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</si>
  <si>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</si>
  <si>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</si>
  <si>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</si>
  <si>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</si>
  <si>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</si>
  <si>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</si>
  <si>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</si>
  <si>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</si>
  <si>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</si>
  <si>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</si>
  <si>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</si>
  <si>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</si>
  <si>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</si>
  <si>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</si>
  <si>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</si>
  <si>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</si>
  <si>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</si>
  <si>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</si>
  <si>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</si>
  <si>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</si>
  <si>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</si>
  <si>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</si>
  <si>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</si>
  <si>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</si>
  <si>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</si>
  <si>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</si>
  <si>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</si>
  <si>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</si>
  <si>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</si>
  <si>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</si>
  <si>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</si>
  <si>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</si>
  <si>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</si>
  <si>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</si>
  <si>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</si>
  <si>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</si>
  <si>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</si>
  <si>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</si>
  <si>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</si>
  <si>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</si>
  <si>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</si>
  <si>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</si>
  <si>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</si>
  <si>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</si>
  <si>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</si>
  <si>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</si>
  <si>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</si>
  <si>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</si>
  <si>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</si>
  <si>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</si>
  <si>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</si>
  <si>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</si>
  <si>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</si>
  <si>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</si>
  <si>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</si>
  <si>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</si>
  <si>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</si>
  <si>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</si>
  <si>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</si>
  <si>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</si>
  <si>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</si>
  <si>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</si>
  <si>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</si>
  <si>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</si>
  <si>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</si>
  <si>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</si>
  <si>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</si>
  <si>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</si>
  <si>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</si>
  <si>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</si>
  <si>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</si>
  <si>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</si>
  <si>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</si>
  <si>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</si>
  <si>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</si>
  <si>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</si>
  <si>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</si>
  <si>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</si>
  <si>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</si>
  <si>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</si>
  <si>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</si>
  <si>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</si>
  <si>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</si>
  <si>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</si>
  <si>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</si>
  <si>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</si>
  <si>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</si>
  <si>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</si>
  <si>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</si>
  <si>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</si>
  <si>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</si>
  <si>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</si>
  <si>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</si>
  <si>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</si>
  <si>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</si>
  <si>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</si>
  <si>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</si>
  <si>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</si>
  <si>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</si>
  <si>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</si>
  <si>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</si>
  <si>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</si>
  <si>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</si>
  <si>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</si>
  <si>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</si>
  <si>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</si>
  <si>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</si>
  <si>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</si>
  <si>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</si>
  <si>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</si>
  <si>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</si>
  <si>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</si>
  <si>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</si>
  <si>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</si>
  <si>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</si>
  <si>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</si>
  <si>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</si>
  <si>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</si>
  <si>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</si>
  <si>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</si>
  <si>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</si>
  <si>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</si>
  <si>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</si>
  <si>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</si>
  <si>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</si>
  <si>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</si>
  <si>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</si>
  <si>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</si>
  <si>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</si>
  <si>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</si>
  <si>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</si>
  <si>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</si>
  <si>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</si>
  <si>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</si>
  <si>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</si>
  <si>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</si>
  <si>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</si>
  <si>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</si>
  <si>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</si>
  <si>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</si>
  <si>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</si>
  <si>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</si>
  <si>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</si>
  <si>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</si>
  <si>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</si>
  <si>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</si>
  <si>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</si>
  <si>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</si>
  <si>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</si>
  <si>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</si>
  <si>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</si>
  <si>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</si>
  <si>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</si>
  <si>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</si>
  <si>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</si>
  <si>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</si>
  <si>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</si>
  <si>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</si>
  <si>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</si>
  <si>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</si>
  <si>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</si>
  <si>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</si>
  <si>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</si>
  <si>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</si>
  <si>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</si>
  <si>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</si>
  <si>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</si>
  <si>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</si>
  <si>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</si>
  <si>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</si>
  <si>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</si>
  <si>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</si>
  <si>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</si>
  <si>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</si>
  <si>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</si>
  <si>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</si>
  <si>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</si>
  <si>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</si>
  <si>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</si>
  <si>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</si>
  <si>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</si>
  <si>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</si>
  <si>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</si>
  <si>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</si>
  <si>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</si>
  <si>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</si>
  <si>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</si>
  <si>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</si>
  <si>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</si>
  <si>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</si>
  <si>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</si>
  <si>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</si>
  <si>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</si>
  <si>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</si>
  <si>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</si>
  <si>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</si>
  <si>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</si>
  <si>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</si>
  <si>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</si>
  <si>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</si>
  <si>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</si>
  <si>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</si>
  <si>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</si>
  <si>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</si>
  <si>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</si>
  <si>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</si>
  <si>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</si>
  <si>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</si>
  <si>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</si>
  <si>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</si>
  <si>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</si>
  <si>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</si>
  <si>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</si>
  <si>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</si>
  <si>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</si>
  <si>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</si>
  <si>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</si>
  <si>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</si>
  <si>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</si>
  <si>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</si>
  <si>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</si>
  <si>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</si>
  <si>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</si>
  <si>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</si>
  <si>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</si>
  <si>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</si>
  <si>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</si>
  <si>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</si>
  <si>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</si>
  <si>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</si>
  <si>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</si>
  <si>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</si>
  <si>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</si>
  <si>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</si>
  <si>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</si>
  <si>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</si>
  <si>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</si>
  <si>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</si>
  <si>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</si>
  <si>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</si>
  <si>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</si>
  <si>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</si>
  <si>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</si>
  <si>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</si>
  <si>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</si>
  <si>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</si>
  <si>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</si>
  <si>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</si>
  <si>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</si>
  <si>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</si>
  <si>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</si>
  <si>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</si>
  <si>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</si>
  <si>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</si>
  <si>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</si>
  <si>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</si>
  <si>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</si>
  <si>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</si>
  <si>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</si>
  <si>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</si>
  <si>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</si>
  <si>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</si>
  <si>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</si>
  <si>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</si>
  <si>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</si>
  <si>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</si>
  <si>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</si>
  <si>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</si>
  <si>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</si>
  <si>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</si>
  <si>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</si>
  <si>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</si>
  <si>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</si>
  <si>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</si>
  <si>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</si>
  <si>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</si>
  <si>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</si>
  <si>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</si>
  <si>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</si>
  <si>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</si>
  <si>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</si>
  <si>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</si>
  <si>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</si>
  <si>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</si>
  <si>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</si>
  <si>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</si>
  <si>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</si>
  <si>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</si>
  <si>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</si>
  <si>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</si>
  <si>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</si>
  <si>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</si>
  <si>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</si>
  <si>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</si>
  <si>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</si>
  <si>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</si>
  <si>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</si>
  <si>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</si>
  <si>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</si>
  <si>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</si>
  <si>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</si>
  <si>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</si>
  <si>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</si>
  <si>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</si>
  <si>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</si>
  <si>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</si>
  <si>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</si>
  <si>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</si>
  <si>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</si>
  <si>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</si>
  <si>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</si>
  <si>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</si>
  <si>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</si>
  <si>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</si>
  <si>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</si>
  <si>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</si>
  <si>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</si>
  <si>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</si>
  <si>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</si>
  <si>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</si>
  <si>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</si>
  <si>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</si>
  <si>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</si>
  <si>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</si>
  <si>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</si>
  <si>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</si>
  <si>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</si>
  <si>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</si>
  <si>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</si>
  <si>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</si>
  <si>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</si>
  <si>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</si>
  <si>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</si>
  <si>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</si>
  <si>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</si>
  <si>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</si>
  <si>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</si>
  <si>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</si>
  <si>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</si>
  <si>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</si>
  <si>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</si>
  <si>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</si>
  <si>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</si>
  <si>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</si>
  <si>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</si>
  <si>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</si>
  <si>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</si>
  <si>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</si>
  <si>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</si>
  <si>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</si>
  <si>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</si>
  <si>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</si>
  <si>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</si>
  <si>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</si>
  <si>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</si>
  <si>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</si>
  <si>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</si>
  <si>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</si>
  <si>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</si>
  <si>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</si>
  <si>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</si>
  <si>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</si>
  <si>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</si>
  <si>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</si>
  <si>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</si>
  <si>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</si>
  <si>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</si>
  <si>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</si>
  <si>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</si>
  <si>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</si>
  <si>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</si>
  <si>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</si>
  <si>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</si>
  <si>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</si>
  <si>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</si>
  <si>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</si>
  <si>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</si>
  <si>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</si>
  <si>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</si>
  <si>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</si>
  <si>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</si>
  <si>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</si>
  <si>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</si>
  <si>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</si>
  <si>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</si>
  <si>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</si>
  <si>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</si>
  <si>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</si>
  <si>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</si>
  <si>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</si>
  <si>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</si>
  <si>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</si>
  <si>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</si>
  <si>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</si>
  <si>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</si>
  <si>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</si>
  <si>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</si>
  <si>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</si>
  <si>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</si>
  <si>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</si>
  <si>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</si>
  <si>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</si>
  <si>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</si>
  <si>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</si>
  <si>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</si>
  <si>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</si>
  <si>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</si>
  <si>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</si>
  <si>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</si>
  <si>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</si>
  <si>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</si>
  <si>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</si>
  <si>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</si>
  <si>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</si>
  <si>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</si>
  <si>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</si>
  <si>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</si>
  <si>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</si>
  <si>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</si>
  <si>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</si>
  <si>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</si>
  <si>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</si>
  <si>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</si>
  <si>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</si>
  <si>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</si>
  <si>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</si>
  <si>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</si>
  <si>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</si>
  <si>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</si>
  <si>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</si>
  <si>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</si>
  <si>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</si>
  <si>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</si>
  <si>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</si>
  <si>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</si>
  <si>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</si>
  <si>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</si>
  <si>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</si>
  <si>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</si>
  <si>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</si>
  <si>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</si>
  <si>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</si>
  <si>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</si>
  <si>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</si>
  <si>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</si>
  <si>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</si>
  <si>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</si>
  <si>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</si>
  <si>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</si>
  <si>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</si>
  <si>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</si>
  <si>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</si>
  <si>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</si>
  <si>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</si>
  <si>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</si>
  <si>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</si>
  <si>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</si>
  <si>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</si>
  <si>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</si>
  <si>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</si>
  <si>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</si>
  <si>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</si>
  <si>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</si>
  <si>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</si>
  <si>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</si>
  <si>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</si>
  <si>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</si>
  <si>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</si>
  <si>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</si>
  <si>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</si>
  <si>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</si>
  <si>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</si>
  <si>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</si>
  <si>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</si>
  <si>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</si>
  <si>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</si>
  <si>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</si>
  <si>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</si>
  <si>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</si>
  <si>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</si>
  <si>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</si>
  <si>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</si>
  <si>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</si>
  <si>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</si>
  <si>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</si>
  <si>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</si>
  <si>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</si>
  <si>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</si>
  <si>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</si>
  <si>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</si>
  <si>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</si>
  <si>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</si>
  <si>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</si>
  <si>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</si>
  <si>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</si>
  <si>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</si>
  <si>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</si>
  <si>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</si>
  <si>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</si>
  <si>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</si>
  <si>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</si>
  <si>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</si>
  <si>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</si>
  <si>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</si>
  <si>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</si>
  <si>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</si>
  <si>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</si>
  <si>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</si>
  <si>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</si>
  <si>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</si>
  <si>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</si>
  <si>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</si>
  <si>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</si>
  <si>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</si>
  <si>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</si>
  <si>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</si>
  <si>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</si>
  <si>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</si>
  <si>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</si>
  <si>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</si>
  <si>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</si>
  <si>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</si>
  <si>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</si>
  <si>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</si>
  <si>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</si>
  <si>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</si>
  <si>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</si>
  <si>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</si>
  <si>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</si>
  <si>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</si>
  <si>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</si>
  <si>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</si>
  <si>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</si>
  <si>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</si>
  <si>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</si>
  <si>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</si>
  <si>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</si>
  <si>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</si>
  <si>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</si>
  <si>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</si>
  <si>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</si>
  <si>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</si>
  <si>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</si>
  <si>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</si>
  <si>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</si>
  <si>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</si>
  <si>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</si>
  <si>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</si>
  <si>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</si>
  <si>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</si>
  <si>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</si>
  <si>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</si>
  <si>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</si>
  <si>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</si>
  <si>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</si>
  <si>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</si>
  <si>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</si>
  <si>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</si>
  <si>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</si>
  <si>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</si>
  <si>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</si>
  <si>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</si>
  <si>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</si>
  <si>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</si>
  <si>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</si>
  <si>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</si>
  <si>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</si>
  <si>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</si>
  <si>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</si>
  <si>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</si>
  <si>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</si>
  <si>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</si>
  <si>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</si>
  <si>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</si>
  <si>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</si>
  <si>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</si>
  <si>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</si>
  <si>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</si>
  <si>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</si>
  <si>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</si>
  <si>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</si>
  <si>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</si>
  <si>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</si>
  <si>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</si>
  <si>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</si>
  <si>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</si>
  <si>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</si>
  <si>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</si>
  <si>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</si>
  <si>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</si>
  <si>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</si>
  <si>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</si>
  <si>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</si>
  <si>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</si>
  <si>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</si>
  <si>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</si>
  <si>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</si>
  <si>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</si>
  <si>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</si>
  <si>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</si>
  <si>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</si>
  <si>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</si>
  <si>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</si>
  <si>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</si>
  <si>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</si>
  <si>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</si>
  <si>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</si>
  <si>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</si>
  <si>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</si>
  <si>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</si>
  <si>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</si>
  <si>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</si>
  <si>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</si>
  <si>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</si>
  <si>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</si>
  <si>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</si>
  <si>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</si>
  <si>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</si>
  <si>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</si>
  <si>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</si>
  <si>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</si>
  <si>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</si>
  <si>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</si>
  <si>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</si>
  <si>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</si>
  <si>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</si>
  <si>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</si>
  <si>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</si>
  <si>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</si>
  <si>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</si>
  <si>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</si>
  <si>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</si>
  <si>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</si>
  <si>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</si>
  <si>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</si>
  <si>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</si>
  <si>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</si>
  <si>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</si>
  <si>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</si>
  <si>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</si>
  <si>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</si>
  <si>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</si>
  <si>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</si>
  <si>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</si>
  <si>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</si>
  <si>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</si>
  <si>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</si>
  <si>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</si>
  <si>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</si>
  <si>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</si>
  <si>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</si>
  <si>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</si>
  <si>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</si>
  <si>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</si>
  <si>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</si>
  <si>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</si>
  <si>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</si>
  <si>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</si>
  <si>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</si>
  <si>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</si>
  <si>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</si>
  <si>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</si>
  <si>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</si>
  <si>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</si>
  <si>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</si>
  <si>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</si>
  <si>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</si>
  <si>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</si>
  <si>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</si>
  <si>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</si>
  <si>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</si>
  <si>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</si>
  <si>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</si>
  <si>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</si>
  <si>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</si>
  <si>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</si>
  <si>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</si>
  <si>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</si>
  <si>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</si>
  <si>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</si>
  <si>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</si>
  <si>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</si>
  <si>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</si>
  <si>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</si>
  <si>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</si>
  <si>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</si>
  <si>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</si>
  <si>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</si>
  <si>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</si>
  <si>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</si>
  <si>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</si>
  <si>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</si>
  <si>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</si>
  <si>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</si>
  <si>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</si>
  <si>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</si>
  <si>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</si>
  <si>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</si>
  <si>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</si>
  <si>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</si>
  <si>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</si>
  <si>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</si>
  <si>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</si>
  <si>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</si>
  <si>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</si>
  <si>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</si>
  <si>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</si>
  <si>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</si>
  <si>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</si>
  <si>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</si>
  <si>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</si>
  <si>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</si>
  <si>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</si>
  <si>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</si>
  <si>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</si>
  <si>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</si>
  <si>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</si>
  <si>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</si>
  <si>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</si>
  <si>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</si>
  <si>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</si>
  <si>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</si>
  <si>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</si>
  <si>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</si>
  <si>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</si>
  <si>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</si>
  <si>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</si>
  <si>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</si>
  <si>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</si>
  <si>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</si>
  <si>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</si>
  <si>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</si>
  <si>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</si>
  <si>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</si>
  <si>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</si>
  <si>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</si>
  <si>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</si>
  <si>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</si>
  <si>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</si>
  <si>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</si>
  <si>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</si>
  <si>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</si>
  <si>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</si>
  <si>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</si>
  <si>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</si>
  <si>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</si>
  <si>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</si>
  <si>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</si>
  <si>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</si>
  <si>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</si>
  <si>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</si>
  <si>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</si>
  <si>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</si>
  <si>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</si>
  <si>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</si>
  <si>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</si>
  <si>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</si>
  <si>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</si>
  <si>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</si>
  <si>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</si>
  <si>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</si>
  <si>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</si>
  <si>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</si>
  <si>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</si>
  <si>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</si>
  <si>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</si>
  <si>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</si>
  <si>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</si>
  <si>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</si>
  <si>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</si>
  <si>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</si>
  <si>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</si>
  <si>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</si>
  <si>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</si>
  <si>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</si>
  <si>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</si>
  <si>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</si>
  <si>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</si>
  <si>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</si>
  <si>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</si>
  <si>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</si>
  <si>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</si>
  <si>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</si>
  <si>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</si>
  <si>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</si>
  <si>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</si>
  <si>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</si>
  <si>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</si>
  <si>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</si>
  <si>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</si>
  <si>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</si>
  <si>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</si>
  <si>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</si>
  <si>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</si>
  <si>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</si>
  <si>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</si>
  <si>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</si>
  <si>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</si>
  <si>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</si>
  <si>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</si>
  <si>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</si>
  <si>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</si>
  <si>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</si>
  <si>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</si>
  <si>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</si>
  <si>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</si>
  <si>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</si>
  <si>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</si>
  <si>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</si>
  <si>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</si>
  <si>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</si>
  <si>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</si>
  <si>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</si>
  <si>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</si>
  <si>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</si>
  <si>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</si>
  <si>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</si>
  <si>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</si>
  <si>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</si>
  <si>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</si>
  <si>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</si>
  <si>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</si>
  <si>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</si>
  <si>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</si>
  <si>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</si>
  <si>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</si>
  <si>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</si>
  <si>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</si>
  <si>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</si>
  <si>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</si>
  <si>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</si>
  <si>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</si>
  <si>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</si>
  <si>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</si>
  <si>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</si>
  <si>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</si>
  <si>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</si>
  <si>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</si>
  <si>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</si>
  <si>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</si>
  <si>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</si>
  <si>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</si>
  <si>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</si>
  <si>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</si>
  <si>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</si>
  <si>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</si>
  <si>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</si>
  <si>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</si>
  <si>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</si>
  <si>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</si>
  <si>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</si>
  <si>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</si>
  <si>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</si>
  <si>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</si>
  <si>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</si>
  <si>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</si>
  <si>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</si>
  <si>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</si>
  <si>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</si>
  <si>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</si>
  <si>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</si>
  <si>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</si>
  <si>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</si>
  <si>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</si>
  <si>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</si>
  <si>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</si>
  <si>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</si>
  <si>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</si>
  <si>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</si>
  <si>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</si>
  <si>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</si>
  <si>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</si>
  <si>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</si>
  <si>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</si>
  <si>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</si>
  <si>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</si>
  <si>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</si>
  <si>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</si>
  <si>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</si>
  <si>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</si>
  <si>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</si>
  <si>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</si>
  <si>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</si>
  <si>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</si>
  <si>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</si>
  <si>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</si>
  <si>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</si>
  <si>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</si>
  <si>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</si>
  <si>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</si>
  <si>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</si>
  <si>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</si>
  <si>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</si>
  <si>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</si>
  <si>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</si>
  <si>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</si>
  <si>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</si>
  <si>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</si>
  <si>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</si>
  <si>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</si>
  <si>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</si>
  <si>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</si>
  <si>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</si>
  <si>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</si>
  <si>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</si>
  <si>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</si>
  <si>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</si>
  <si>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</si>
  <si>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</si>
  <si>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</si>
  <si>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</si>
  <si>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</si>
  <si>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</si>
  <si>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</si>
  <si>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</si>
  <si>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</si>
  <si>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</si>
  <si>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</si>
  <si>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</si>
  <si>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</si>
  <si>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</si>
  <si>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</si>
  <si>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</si>
  <si>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</si>
  <si>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</si>
  <si>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</si>
  <si>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</si>
  <si>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</si>
  <si>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</si>
  <si>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</si>
  <si>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</si>
  <si>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</si>
  <si>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</si>
  <si>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</si>
  <si>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</si>
  <si>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</si>
  <si>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</si>
  <si>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</si>
  <si>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</si>
  <si>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</si>
  <si>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</si>
  <si>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</si>
  <si>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</si>
  <si>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</si>
  <si>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</si>
  <si>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</si>
  <si>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</si>
  <si>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</si>
  <si>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</si>
  <si>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</si>
  <si>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</si>
  <si>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</si>
  <si>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</si>
  <si>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</si>
  <si>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</si>
  <si>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</si>
  <si>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</si>
  <si>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</si>
  <si>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</si>
  <si>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</si>
  <si>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</si>
  <si>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</si>
  <si>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</si>
  <si>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</si>
  <si>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</si>
  <si>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</si>
  <si>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</si>
  <si>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</si>
  <si>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</si>
  <si>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</si>
  <si>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</si>
  <si>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</si>
  <si>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</si>
  <si>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</si>
  <si>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</si>
  <si>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</si>
  <si>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</si>
  <si>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</si>
  <si>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</si>
  <si>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</si>
  <si>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</si>
  <si>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</si>
  <si>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</si>
  <si>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</si>
  <si>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</si>
  <si>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</si>
  <si>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</si>
  <si>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</si>
  <si>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</si>
  <si>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</si>
  <si>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</si>
  <si>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</si>
  <si>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</si>
  <si>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</si>
  <si>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</si>
  <si>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</si>
  <si>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</si>
  <si>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</si>
  <si>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</si>
  <si>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</si>
  <si>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</si>
  <si>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</si>
  <si>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</si>
  <si>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</si>
  <si>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</si>
  <si>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</si>
  <si>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</si>
  <si>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</si>
  <si>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</si>
  <si>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</si>
  <si>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</si>
  <si>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</si>
  <si>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</si>
  <si>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</si>
  <si>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</si>
  <si>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</si>
  <si>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</si>
  <si>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</si>
  <si>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</si>
  <si>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</si>
  <si>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</si>
  <si>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</si>
  <si>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</si>
  <si>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</si>
  <si>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</si>
  <si>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</si>
  <si>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</si>
  <si>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</si>
  <si>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</si>
  <si>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</si>
  <si>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</si>
  <si>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</si>
  <si>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</si>
  <si>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</si>
  <si>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</si>
  <si>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</si>
  <si>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</si>
  <si>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</si>
  <si>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</si>
  <si>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</si>
  <si>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</si>
  <si>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</si>
  <si>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</si>
  <si>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</si>
  <si>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</si>
  <si>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</si>
  <si>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</si>
  <si>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</si>
  <si>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</si>
  <si>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</si>
  <si>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</si>
  <si>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</si>
  <si>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</si>
  <si>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</si>
  <si>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</si>
  <si>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</si>
  <si>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</si>
  <si>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</si>
  <si>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</si>
  <si>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</si>
  <si>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</si>
  <si>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</si>
  <si>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</si>
  <si>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</si>
  <si>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</si>
  <si>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</si>
  <si>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</si>
  <si>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</si>
  <si>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</si>
  <si>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</si>
  <si>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</si>
  <si>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</si>
  <si>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</si>
  <si>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</si>
  <si>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</si>
  <si>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</si>
  <si>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</si>
  <si>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</si>
  <si>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</si>
  <si>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</si>
  <si>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</si>
  <si>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</si>
  <si>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</si>
  <si>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</si>
  <si>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</si>
  <si>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</si>
  <si>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</si>
  <si>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</si>
  <si>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</si>
  <si>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</si>
  <si>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</si>
  <si>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</si>
  <si>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</si>
  <si>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</si>
  <si>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</si>
  <si>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</si>
  <si>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</si>
  <si>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</si>
  <si>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</si>
  <si>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</si>
  <si>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</si>
  <si>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</si>
  <si>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</si>
  <si>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</si>
  <si>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</si>
  <si>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</si>
  <si>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</si>
  <si>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</si>
  <si>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</si>
  <si>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</si>
  <si>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</si>
  <si>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</si>
  <si>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</si>
  <si>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</si>
  <si>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</si>
  <si>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</si>
  <si>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</si>
  <si>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</si>
  <si>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</si>
  <si>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</si>
  <si>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</si>
  <si>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</si>
  <si>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</si>
  <si>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</si>
  <si>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</si>
  <si>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</si>
  <si>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</si>
  <si>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</si>
  <si>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</si>
  <si>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</si>
  <si>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</si>
  <si>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</si>
  <si>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</si>
  <si>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</si>
  <si>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</si>
  <si>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</si>
  <si>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</si>
  <si>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</si>
  <si>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</si>
  <si>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</si>
  <si>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</si>
  <si>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</si>
  <si>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</si>
  <si>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</si>
  <si>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</si>
  <si>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</si>
  <si>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</si>
  <si>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</si>
  <si>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</si>
  <si>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</si>
  <si>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</si>
  <si>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</si>
  <si>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</si>
  <si>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</si>
  <si>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</si>
  <si>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</si>
  <si>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</si>
  <si>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</si>
  <si>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</si>
  <si>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</si>
  <si>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</si>
  <si>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</si>
  <si>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</si>
  <si>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</si>
  <si>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</si>
  <si>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</si>
  <si>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</si>
  <si>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</si>
  <si>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</si>
  <si>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</si>
  <si>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</si>
  <si>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</si>
  <si>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</si>
  <si>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</si>
  <si>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</si>
  <si>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</si>
  <si>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</si>
  <si>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</si>
  <si>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</si>
  <si>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</si>
  <si>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</si>
  <si>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</si>
  <si>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</si>
  <si>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</si>
  <si>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</si>
  <si>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</si>
  <si>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</si>
  <si>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</si>
  <si>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</si>
  <si>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</si>
  <si>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</si>
  <si>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</si>
  <si>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</si>
  <si>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</si>
  <si>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</si>
  <si>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</si>
  <si>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</si>
  <si>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</si>
  <si>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</si>
  <si>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</si>
  <si>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</si>
  <si>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</si>
  <si>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</si>
  <si>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</si>
  <si>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</si>
  <si>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</si>
  <si>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</si>
  <si>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</si>
  <si>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</si>
  <si>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</si>
  <si>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</si>
  <si>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</si>
  <si>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</si>
  <si>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</si>
  <si>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</si>
  <si>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</si>
  <si>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</si>
  <si>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</si>
  <si>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</si>
  <si>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</si>
  <si>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</si>
  <si>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</si>
  <si>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</si>
  <si>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</si>
  <si>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</si>
  <si>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</si>
  <si>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</si>
  <si>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</si>
  <si>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</si>
  <si>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</si>
  <si>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</si>
  <si>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</si>
  <si>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</si>
  <si>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</si>
  <si>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</si>
  <si>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</si>
  <si>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</si>
  <si>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</si>
  <si>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</si>
  <si>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</si>
  <si>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</si>
  <si>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</si>
  <si>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</si>
  <si>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</si>
  <si>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</si>
  <si>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</si>
  <si>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</si>
  <si>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</si>
  <si>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</si>
  <si>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</si>
  <si>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</si>
  <si>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</si>
  <si>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</si>
  <si>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</si>
  <si>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</si>
  <si>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</si>
  <si>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</si>
  <si>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</si>
  <si>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</si>
  <si>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</si>
  <si>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</si>
  <si>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</si>
  <si>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</si>
  <si>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</si>
  <si>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</si>
  <si>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</si>
  <si>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</si>
  <si>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</si>
  <si>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</si>
  <si>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</si>
  <si>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</si>
  <si>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</si>
  <si>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</si>
  <si>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</si>
  <si>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</si>
  <si>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</si>
  <si>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</si>
  <si>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</si>
  <si>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</si>
  <si>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</si>
  <si>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</si>
  <si>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</si>
  <si>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</si>
  <si>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</si>
  <si>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</si>
  <si>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</si>
  <si>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</si>
  <si>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</si>
  <si>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</si>
  <si>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</si>
  <si>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</si>
  <si>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</si>
  <si>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</si>
  <si>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</si>
  <si>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</si>
  <si>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</si>
  <si>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</si>
  <si>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</si>
  <si>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</si>
  <si>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</si>
  <si>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</si>
  <si>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</si>
  <si>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</si>
  <si>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</si>
  <si>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</si>
  <si>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</si>
  <si>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</si>
  <si>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</si>
  <si>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</si>
  <si>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</si>
  <si>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</si>
  <si>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</si>
  <si>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</si>
  <si>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</si>
  <si>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</si>
  <si>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</si>
  <si>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</si>
  <si>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</si>
  <si>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</si>
  <si>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</si>
  <si>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</si>
  <si>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</si>
  <si>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</si>
  <si>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</si>
  <si>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</si>
  <si>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</si>
  <si>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</si>
  <si>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</si>
  <si>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</si>
  <si>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</si>
  <si>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</si>
  <si>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</si>
  <si>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</si>
  <si>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</si>
  <si>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</si>
  <si>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</si>
  <si>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</si>
  <si>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</si>
  <si>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</si>
  <si>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</si>
  <si>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</si>
  <si>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</si>
  <si>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</si>
  <si>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</si>
  <si>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</si>
  <si>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</si>
  <si>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</si>
  <si>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</si>
  <si>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</si>
  <si>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</si>
  <si>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</si>
  <si>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</si>
  <si>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</si>
  <si>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</si>
  <si>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</si>
  <si>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</si>
  <si>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</si>
  <si>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</si>
  <si>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</si>
  <si>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</si>
  <si>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</si>
  <si>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</si>
  <si>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</si>
  <si>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</si>
  <si>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</si>
  <si>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</si>
  <si>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</si>
  <si>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</si>
  <si>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</si>
  <si>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</si>
  <si>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</si>
  <si>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</si>
  <si>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</si>
  <si>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</si>
  <si>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</si>
  <si>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</si>
  <si>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</si>
  <si>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</si>
  <si>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</si>
  <si>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</si>
  <si>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</si>
  <si>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</si>
  <si>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</si>
  <si>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</si>
  <si>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</si>
  <si>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</si>
  <si>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</si>
  <si>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</si>
  <si>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</si>
  <si>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</si>
  <si>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</si>
  <si>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</si>
  <si>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</si>
  <si>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</si>
  <si>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</si>
  <si>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</si>
  <si>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</si>
  <si>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</si>
  <si>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</si>
  <si>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</si>
  <si>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</si>
  <si>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</si>
  <si>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</si>
  <si>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</si>
  <si>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</si>
  <si>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</si>
  <si>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</si>
  <si>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</si>
  <si>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</si>
  <si>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</si>
  <si>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</si>
  <si>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</si>
  <si>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</si>
  <si>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</si>
  <si>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</si>
  <si>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</si>
  <si>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</si>
  <si>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</si>
  <si>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</si>
  <si>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</si>
  <si>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</si>
  <si>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</si>
  <si>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</si>
  <si>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</si>
  <si>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</si>
  <si>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</si>
  <si>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</si>
  <si>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</si>
  <si>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</si>
  <si>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</si>
  <si>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</si>
  <si>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</si>
  <si>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</si>
  <si>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</si>
  <si>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</si>
  <si>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</si>
  <si>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</si>
  <si>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</si>
  <si>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</si>
  <si>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</si>
  <si>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</si>
  <si>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</si>
  <si>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</si>
  <si>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</si>
  <si>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</si>
  <si>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</si>
  <si>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</si>
  <si>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</si>
  <si>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</si>
  <si>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</si>
  <si>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</si>
  <si>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</si>
  <si>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</si>
  <si>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</si>
  <si>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</si>
  <si>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</si>
  <si>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</si>
  <si>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</si>
  <si>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</si>
  <si>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</si>
  <si>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</si>
  <si>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</si>
  <si>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</si>
  <si>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</si>
  <si>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</si>
  <si>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</si>
  <si>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</si>
  <si>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</si>
  <si>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</si>
  <si>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</si>
  <si>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</si>
  <si>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</si>
  <si>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</si>
  <si>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</si>
  <si>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</si>
  <si>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</si>
  <si>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</si>
  <si>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</si>
  <si>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</si>
  <si>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</si>
  <si>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</si>
  <si>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</si>
  <si>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</si>
  <si>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</si>
  <si>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</si>
  <si>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</si>
  <si>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</si>
  <si>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</si>
  <si>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</si>
  <si>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</si>
  <si>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</si>
  <si>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</si>
  <si>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</si>
  <si>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</si>
  <si>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</si>
  <si>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</si>
  <si>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</si>
  <si>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</si>
  <si>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</si>
  <si>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</si>
  <si>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</si>
  <si>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</si>
  <si>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</si>
  <si>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</si>
  <si>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</si>
  <si>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</si>
  <si>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</si>
  <si>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</si>
  <si>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</si>
  <si>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</si>
  <si>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</si>
  <si>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</si>
  <si>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</si>
  <si>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</si>
  <si>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</si>
  <si>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</si>
  <si>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</si>
  <si>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</si>
  <si>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</si>
  <si>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</si>
  <si>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</si>
  <si>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</si>
  <si>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</si>
  <si>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</si>
  <si>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</si>
  <si>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</si>
  <si>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</si>
  <si>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</si>
  <si>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</si>
  <si>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</si>
  <si>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</si>
  <si>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</si>
  <si>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</si>
  <si>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</si>
  <si>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</si>
  <si>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</si>
  <si>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</si>
  <si>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</si>
  <si>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</si>
  <si>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</si>
  <si>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</si>
  <si>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</si>
  <si>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</si>
  <si>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</si>
  <si>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</si>
  <si>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</si>
  <si>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</si>
  <si>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</si>
  <si>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</si>
  <si>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</si>
  <si>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</si>
  <si>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</si>
  <si>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</si>
  <si>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</si>
  <si>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</si>
  <si>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</si>
  <si>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</si>
  <si>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</si>
  <si>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</si>
  <si>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</si>
  <si>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</si>
  <si>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</si>
  <si>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</si>
  <si>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</si>
  <si>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</si>
  <si>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</si>
  <si>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</si>
  <si>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</si>
  <si>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</si>
  <si>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</si>
  <si>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</si>
  <si>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</si>
  <si>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</si>
  <si>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</si>
  <si>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</si>
  <si>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</si>
  <si>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</si>
  <si>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</si>
  <si>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</si>
  <si>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</si>
  <si>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</si>
  <si>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</si>
  <si>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</si>
  <si>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</si>
  <si>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</si>
  <si>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</si>
  <si>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</si>
  <si>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</si>
  <si>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</si>
  <si>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</si>
  <si>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</si>
  <si>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</si>
  <si>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</si>
  <si>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</si>
  <si>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</si>
  <si>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</si>
  <si>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</si>
  <si>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</si>
  <si>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</si>
  <si>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</si>
  <si>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</si>
  <si>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</si>
  <si>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</si>
  <si>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</si>
  <si>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</si>
  <si>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</si>
  <si>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</si>
  <si>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</si>
  <si>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</si>
  <si>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</si>
  <si>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</si>
  <si>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</si>
  <si>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</si>
  <si>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</si>
  <si>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</si>
  <si>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</si>
  <si>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</si>
  <si>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</si>
  <si>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</si>
  <si>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</si>
  <si>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</si>
  <si>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</si>
  <si>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</si>
  <si>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</si>
  <si>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</si>
  <si>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</si>
  <si>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</si>
  <si>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</si>
  <si>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</si>
  <si>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</si>
  <si>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</si>
  <si>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</si>
  <si>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</si>
  <si>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</si>
  <si>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</si>
  <si>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</si>
  <si>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</si>
  <si>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</si>
  <si>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</si>
  <si>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</si>
  <si>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</si>
  <si>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</si>
  <si>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</si>
  <si>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</si>
  <si>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</si>
  <si>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</si>
  <si>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</si>
  <si>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</si>
  <si>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</si>
  <si>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</si>
  <si>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</si>
  <si>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</si>
  <si>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</si>
  <si>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</si>
  <si>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</si>
  <si>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</si>
  <si>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</si>
  <si>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</si>
  <si>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</si>
  <si>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</si>
  <si>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</si>
  <si>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</si>
  <si>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</si>
  <si>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</si>
  <si>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</si>
  <si>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</si>
  <si>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</si>
  <si>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</si>
  <si>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</si>
  <si>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</si>
  <si>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</si>
  <si>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</si>
  <si>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</si>
  <si>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</si>
  <si>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</si>
  <si>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</si>
  <si>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</si>
  <si>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</si>
  <si>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</si>
  <si>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</si>
  <si>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</si>
  <si>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</si>
  <si>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</si>
  <si>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</si>
  <si>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</si>
  <si>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</si>
  <si>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</si>
  <si>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</si>
  <si>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</si>
  <si>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</si>
  <si>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</si>
  <si>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</si>
  <si>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</si>
  <si>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</si>
  <si>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</si>
  <si>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</si>
  <si>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</si>
  <si>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</si>
  <si>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</si>
  <si>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</si>
  <si>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</si>
  <si>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</si>
  <si>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</si>
  <si>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</si>
  <si>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</si>
  <si>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</si>
  <si>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</si>
  <si>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</si>
  <si>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</si>
  <si>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</si>
  <si>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</si>
  <si>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</si>
  <si>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</si>
  <si>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</si>
  <si>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</si>
  <si>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</si>
  <si>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</si>
  <si>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</si>
  <si>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</si>
  <si>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</si>
  <si>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</si>
  <si>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</si>
  <si>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</si>
  <si>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</si>
  <si>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</si>
  <si>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</si>
  <si>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</si>
  <si>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</si>
  <si>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</si>
  <si>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</si>
  <si>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</si>
  <si>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</si>
  <si>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</si>
  <si>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</si>
  <si>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</si>
  <si>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</si>
  <si>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</si>
  <si>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</si>
  <si>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</si>
  <si>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</si>
  <si>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</si>
  <si>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</si>
  <si>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</si>
  <si>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</si>
  <si>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</si>
  <si>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</si>
  <si>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</si>
  <si>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</si>
  <si>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</si>
  <si>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</si>
  <si>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</si>
  <si>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</si>
  <si>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</si>
  <si>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</si>
  <si>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</si>
  <si>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</si>
  <si>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</si>
  <si>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</si>
  <si>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</si>
  <si>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</si>
  <si>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</si>
  <si>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</si>
  <si>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</si>
  <si>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</si>
  <si>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</si>
  <si>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</si>
  <si>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</si>
  <si>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</si>
  <si>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</si>
  <si>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</si>
  <si>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</si>
  <si>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</si>
  <si>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</si>
  <si>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</si>
  <si>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</si>
  <si>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</si>
  <si>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</si>
  <si>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</si>
  <si>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</si>
  <si>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</si>
  <si>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</si>
  <si>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</si>
  <si>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</si>
  <si>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</si>
  <si>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</si>
  <si>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</si>
  <si>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</si>
  <si>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</si>
  <si>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</si>
  <si>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</si>
  <si>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</si>
  <si>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</si>
  <si>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</si>
  <si>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</si>
  <si>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</si>
  <si>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</si>
  <si>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</si>
  <si>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</si>
  <si>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</si>
  <si>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</si>
  <si>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</si>
  <si>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</si>
  <si>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</si>
  <si>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</si>
  <si>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</si>
  <si>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</si>
  <si>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</si>
  <si>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</si>
  <si>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</si>
  <si>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</si>
  <si>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</si>
  <si>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</si>
  <si>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</si>
  <si>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</si>
  <si>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</si>
  <si>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</si>
  <si>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</si>
  <si>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</si>
  <si>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</si>
  <si>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</si>
  <si>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</si>
  <si>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</si>
  <si>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</si>
  <si>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</si>
  <si>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</si>
  <si>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</si>
  <si>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</si>
  <si>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</si>
  <si>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</si>
  <si>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</si>
  <si>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</si>
  <si>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</si>
  <si>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</si>
  <si>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</si>
  <si>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</si>
  <si>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</si>
  <si>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</si>
  <si>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</si>
  <si>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</si>
  <si>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</si>
  <si>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</si>
  <si>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</si>
  <si>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</si>
  <si>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</si>
  <si>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</si>
  <si>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</si>
  <si>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</si>
  <si>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</si>
  <si>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</si>
  <si>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</si>
  <si>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</si>
  <si>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</si>
  <si>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</si>
  <si>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</si>
  <si>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</si>
  <si>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</si>
  <si>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</si>
  <si>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</si>
  <si>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</si>
  <si>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</si>
  <si>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</si>
  <si>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</si>
  <si>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</si>
  <si>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</si>
  <si>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</si>
  <si>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</si>
  <si>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</si>
  <si>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</si>
  <si>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</si>
  <si>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</si>
  <si>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</si>
  <si>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</si>
  <si>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</si>
  <si>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</si>
  <si>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</si>
  <si>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</si>
  <si>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</si>
  <si>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</si>
  <si>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</si>
  <si>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</si>
  <si>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</si>
  <si>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</si>
  <si>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</si>
  <si>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</si>
  <si>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</si>
  <si>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</si>
  <si>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</si>
  <si>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</si>
  <si>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</si>
  <si>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</si>
  <si>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</si>
  <si>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</si>
  <si>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</si>
  <si>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</si>
  <si>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</si>
  <si>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</si>
  <si>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</si>
  <si>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</si>
  <si>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</si>
  <si>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</si>
  <si>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</si>
  <si>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</si>
  <si>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</si>
  <si>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</si>
  <si>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</si>
  <si>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</si>
  <si>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</si>
  <si>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</si>
  <si>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</si>
  <si>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</si>
  <si>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</si>
  <si>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</si>
  <si>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</si>
  <si>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</si>
  <si>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</si>
  <si>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</si>
  <si>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</si>
  <si>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</si>
  <si>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</si>
  <si>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</si>
  <si>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</si>
  <si>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</si>
  <si>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</si>
  <si>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</si>
  <si>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</si>
  <si>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</si>
  <si>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</si>
  <si>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</si>
  <si>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</si>
  <si>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</si>
  <si>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</si>
  <si>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</si>
  <si>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</si>
  <si>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</si>
  <si>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</si>
  <si>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</si>
  <si>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</si>
  <si>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</si>
  <si>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</si>
  <si>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</si>
  <si>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</si>
  <si>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</si>
  <si>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</si>
  <si>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</si>
  <si>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</si>
  <si>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</si>
  <si>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</si>
  <si>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</si>
  <si>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</si>
  <si>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</si>
  <si>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</si>
  <si>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</si>
  <si>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</si>
  <si>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</si>
  <si>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</si>
  <si>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</si>
  <si>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</si>
  <si>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</si>
  <si>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</si>
  <si>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</si>
  <si>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</si>
  <si>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</si>
  <si>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</si>
  <si>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</si>
  <si>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</si>
  <si>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</si>
  <si>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</si>
  <si>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</si>
  <si>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</si>
  <si>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</si>
  <si>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</si>
  <si>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</si>
  <si>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</si>
  <si>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</si>
  <si>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</si>
  <si>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</si>
  <si>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</si>
  <si>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</si>
  <si>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</si>
  <si>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</si>
  <si>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</si>
  <si>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</si>
  <si>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</si>
  <si>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</si>
  <si>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</si>
  <si>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</si>
  <si>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</si>
  <si>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</si>
  <si>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</si>
  <si>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</si>
  <si>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</si>
  <si>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</si>
  <si>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</si>
  <si>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</si>
  <si>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</si>
  <si>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</si>
  <si>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</si>
  <si>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</si>
  <si>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</si>
  <si>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</si>
  <si>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</si>
  <si>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</si>
  <si>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</si>
  <si>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</si>
  <si>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</si>
  <si>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</si>
  <si>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</si>
  <si>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</si>
  <si>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</si>
  <si>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</si>
  <si>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</si>
  <si>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</si>
  <si>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</si>
  <si>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</si>
  <si>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</si>
  <si>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</si>
  <si>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</si>
  <si>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</si>
  <si>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</si>
  <si>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</si>
  <si>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</si>
  <si>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</si>
  <si>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</si>
  <si>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</si>
  <si>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</si>
  <si>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</si>
  <si>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</si>
  <si>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</si>
  <si>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</si>
  <si>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</si>
  <si>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</si>
  <si>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</si>
  <si>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</si>
  <si>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</si>
  <si>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</si>
  <si>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</si>
  <si>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</si>
  <si>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</si>
  <si>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</si>
  <si>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</si>
  <si>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</si>
  <si>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</si>
  <si>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</si>
  <si>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</si>
  <si>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</si>
  <si>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</si>
  <si>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</si>
  <si>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</si>
  <si>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</si>
  <si>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</si>
  <si>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</si>
  <si>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</si>
  <si>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</si>
  <si>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</si>
  <si>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</si>
  <si>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</si>
  <si>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</si>
  <si>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</si>
  <si>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</si>
  <si>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</si>
  <si>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</si>
  <si>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</si>
  <si>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</si>
  <si>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</si>
  <si>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</si>
  <si>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</si>
  <si>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</si>
  <si>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</si>
  <si>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</si>
  <si>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</si>
  <si>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</si>
  <si>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</si>
  <si>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</si>
  <si>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</si>
  <si>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</si>
  <si>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</si>
  <si>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</si>
  <si>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</si>
  <si>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</si>
  <si>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</si>
  <si>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</si>
  <si>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</si>
  <si>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</si>
  <si>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</si>
  <si>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</si>
  <si>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</si>
  <si>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</si>
  <si>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</si>
  <si>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</si>
  <si>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</si>
  <si>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</si>
  <si>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</si>
  <si>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</si>
  <si>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</si>
  <si>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</si>
  <si>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</si>
  <si>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</si>
  <si>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</si>
  <si>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</si>
  <si>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</si>
  <si>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</si>
  <si>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</si>
  <si>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</si>
  <si>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</si>
  <si>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</si>
  <si>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</si>
  <si>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</si>
  <si>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</si>
  <si>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</si>
  <si>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</si>
  <si>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</si>
  <si>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</si>
  <si>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</si>
  <si>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</si>
  <si>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</si>
  <si>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</si>
  <si>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</si>
  <si>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</si>
  <si>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</si>
  <si>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</si>
  <si>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</si>
  <si>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</si>
  <si>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</si>
  <si>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</si>
  <si>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</si>
  <si>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</si>
  <si>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</si>
  <si>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</si>
  <si>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</si>
  <si>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</si>
  <si>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</si>
  <si>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</si>
  <si>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</si>
  <si>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</si>
  <si>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</si>
  <si>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</si>
  <si>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</si>
  <si>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</si>
  <si>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</si>
  <si>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</si>
  <si>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</si>
  <si>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</si>
  <si>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</si>
  <si>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</si>
  <si>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</si>
  <si>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</si>
  <si>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</si>
  <si>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</si>
  <si>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</si>
  <si>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</si>
  <si>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</si>
  <si>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</si>
  <si>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</si>
  <si>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</si>
  <si>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</si>
  <si>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</si>
  <si>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</si>
  <si>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</si>
  <si>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</si>
  <si>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</si>
  <si>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</si>
  <si>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</si>
  <si>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</si>
  <si>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</si>
  <si>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</si>
  <si>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</si>
  <si>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</si>
  <si>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</si>
  <si>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</si>
  <si>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</si>
  <si>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</si>
  <si>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</si>
  <si>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</si>
  <si>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</si>
  <si>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</si>
  <si>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</si>
  <si>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</si>
  <si>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</si>
  <si>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</si>
  <si>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</si>
  <si>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</si>
  <si>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</si>
  <si>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</si>
  <si>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</si>
  <si>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</si>
  <si>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</si>
  <si>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</si>
  <si>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</si>
  <si>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</si>
  <si>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</si>
  <si>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</si>
  <si>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</si>
  <si>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</si>
  <si>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</si>
  <si>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</si>
  <si>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</si>
  <si>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</si>
  <si>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</si>
  <si>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</si>
  <si>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</si>
  <si>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</si>
  <si>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</si>
  <si>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</si>
  <si>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</si>
  <si>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</si>
  <si>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</si>
  <si>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</si>
  <si>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</si>
  <si>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</si>
  <si>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</si>
  <si>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</si>
  <si>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</si>
  <si>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</si>
  <si>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</si>
  <si>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</si>
  <si>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</si>
  <si>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</si>
  <si>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</si>
  <si>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</si>
  <si>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</si>
  <si>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</si>
  <si>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</si>
  <si>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</si>
  <si>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</si>
  <si>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</si>
  <si>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</si>
  <si>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</si>
  <si>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</si>
  <si>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</si>
  <si>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</si>
  <si>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</si>
  <si>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</si>
  <si>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</si>
  <si>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</si>
  <si>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</si>
  <si>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</si>
  <si>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</si>
  <si>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</si>
  <si>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</si>
  <si>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</si>
  <si>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</si>
  <si>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</si>
  <si>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</si>
  <si>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</si>
  <si>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</si>
  <si>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</si>
  <si>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</si>
  <si>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</si>
  <si>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</si>
  <si>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</si>
  <si>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</si>
  <si>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</si>
  <si>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</si>
  <si>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</si>
  <si>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</si>
  <si>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</si>
  <si>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</si>
  <si>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</si>
  <si>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</si>
  <si>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</si>
  <si>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</si>
  <si>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</si>
  <si>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</si>
  <si>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</si>
  <si>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</si>
  <si>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</si>
  <si>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</si>
  <si>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</si>
  <si>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</si>
  <si>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</si>
  <si>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</si>
  <si>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</si>
  <si>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</si>
  <si>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</si>
  <si>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</si>
  <si>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</si>
  <si>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</si>
  <si>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</si>
  <si>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</si>
  <si>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</si>
  <si>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</si>
  <si>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</si>
  <si>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</si>
  <si>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</si>
  <si>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</si>
  <si>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</si>
  <si>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</si>
  <si>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</si>
  <si>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</si>
  <si>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</si>
  <si>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</si>
  <si>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</si>
  <si>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</si>
  <si>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</si>
  <si>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</si>
  <si>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</si>
  <si>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</si>
  <si>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</si>
  <si>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</si>
  <si>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</si>
  <si>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</si>
  <si>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</si>
  <si>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</si>
  <si>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</si>
  <si>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</si>
  <si>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</si>
  <si>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</si>
  <si>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</si>
  <si>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</si>
  <si>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</si>
  <si>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</si>
  <si>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</si>
  <si>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</si>
  <si>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</si>
  <si>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</si>
  <si>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</si>
  <si>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</si>
  <si>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</si>
  <si>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</si>
  <si>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</si>
  <si>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</si>
  <si>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</si>
  <si>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</si>
  <si>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</si>
  <si>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</si>
  <si>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</si>
  <si>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</si>
  <si>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</si>
  <si>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</si>
  <si>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</si>
  <si>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</si>
  <si>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</si>
  <si>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</si>
  <si>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</si>
  <si>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</si>
  <si>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</si>
  <si>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</si>
  <si>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</si>
  <si>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</si>
  <si>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</si>
  <si>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</si>
  <si>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</si>
  <si>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</si>
  <si>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</si>
  <si>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</si>
  <si>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</si>
  <si>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</si>
  <si>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</si>
  <si>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</si>
  <si>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</si>
  <si>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</si>
  <si>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</si>
  <si>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</si>
  <si>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</si>
  <si>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</si>
  <si>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</si>
  <si>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</si>
  <si>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</si>
  <si>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</si>
  <si>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</si>
  <si>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</si>
  <si>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</si>
  <si>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</si>
  <si>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</si>
  <si>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</si>
  <si>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</si>
  <si>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</si>
  <si>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</si>
  <si>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</si>
  <si>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</si>
  <si>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</si>
  <si>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</si>
  <si>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</si>
  <si>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</si>
  <si>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</si>
  <si>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</si>
  <si>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</si>
  <si>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</si>
  <si>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</si>
  <si>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</si>
  <si>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</si>
  <si>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</si>
  <si>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</si>
  <si>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</si>
  <si>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</si>
  <si>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</si>
  <si>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</si>
  <si>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</si>
  <si>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</si>
  <si>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</si>
  <si>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</si>
  <si>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</si>
  <si>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</si>
  <si>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</si>
  <si>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</si>
  <si>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</si>
  <si>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</si>
  <si>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</si>
  <si>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</si>
  <si>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</si>
  <si>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</si>
  <si>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</si>
  <si>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</si>
  <si>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</si>
  <si>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</si>
  <si>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</si>
  <si>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</si>
  <si>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</si>
  <si>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</si>
  <si>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</si>
  <si>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</si>
  <si>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</si>
  <si>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</si>
  <si>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</si>
  <si>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</si>
  <si>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</si>
  <si>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</si>
  <si>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</si>
  <si>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</si>
  <si>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</si>
  <si>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</si>
  <si>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</si>
  <si>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</si>
  <si>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</si>
  <si>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</si>
  <si>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</si>
  <si>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</si>
  <si>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</si>
  <si>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</si>
  <si>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</si>
  <si>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</si>
  <si>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</si>
  <si>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</si>
  <si>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</si>
  <si>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</si>
  <si>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</si>
  <si>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</si>
  <si>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</si>
  <si>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</si>
  <si>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</si>
  <si>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</si>
  <si>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</si>
  <si>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</si>
  <si>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</si>
  <si>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</si>
  <si>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</si>
  <si>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</si>
  <si>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</si>
  <si>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</si>
  <si>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</si>
  <si>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</si>
  <si>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</si>
  <si>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</si>
  <si>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</si>
  <si>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</si>
  <si>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</si>
  <si>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</si>
  <si>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</si>
  <si>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</si>
  <si>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</si>
  <si>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</si>
  <si>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</si>
  <si>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</si>
  <si>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</si>
  <si>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</si>
  <si>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</si>
  <si>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</si>
  <si>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</si>
  <si>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</si>
  <si>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</si>
  <si>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</si>
  <si>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</si>
  <si>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</si>
  <si>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</si>
  <si>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</si>
  <si>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</si>
  <si>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</si>
  <si>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</si>
  <si>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</si>
  <si>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</si>
  <si>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</si>
  <si>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</si>
  <si>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</si>
  <si>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</si>
  <si>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</si>
  <si>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</si>
  <si>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</si>
  <si>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</si>
  <si>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</si>
  <si>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</si>
  <si>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</si>
  <si>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</si>
  <si>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</si>
  <si>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</si>
  <si>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</si>
  <si>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</si>
  <si>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</si>
  <si>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</si>
  <si>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</si>
  <si>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</si>
  <si>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</si>
  <si>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</si>
  <si>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</si>
  <si>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</si>
  <si>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</si>
  <si>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</si>
  <si>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</si>
  <si>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</si>
  <si>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</si>
  <si>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</si>
  <si>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</si>
  <si>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</si>
  <si>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</si>
  <si>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</si>
  <si>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</si>
  <si>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</si>
  <si>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</si>
  <si>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</si>
  <si>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</si>
  <si>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</si>
  <si>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</si>
  <si>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</si>
  <si>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</si>
  <si>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</si>
  <si>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</si>
  <si>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</si>
  <si>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</si>
  <si>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</si>
  <si>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</si>
  <si>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</si>
  <si>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</si>
  <si>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</si>
  <si>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</si>
  <si>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</si>
  <si>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</si>
  <si>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</si>
  <si>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</si>
  <si>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</si>
  <si>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</si>
  <si>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</si>
  <si>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</si>
  <si>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</si>
  <si>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</si>
  <si>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</si>
  <si>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</si>
  <si>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</si>
  <si>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</si>
  <si>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</si>
  <si>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</si>
  <si>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</si>
  <si>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</si>
  <si>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</si>
  <si>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</si>
  <si>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</si>
  <si>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</si>
  <si>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</si>
  <si>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</si>
  <si>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</si>
  <si>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</si>
  <si>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</si>
  <si>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</si>
  <si>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</si>
  <si>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</si>
  <si>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</si>
  <si>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</si>
  <si>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</si>
  <si>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</si>
  <si>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</si>
  <si>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</si>
  <si>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</si>
  <si>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</si>
  <si>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</si>
  <si>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</si>
  <si>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</si>
  <si>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</si>
  <si>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</si>
  <si>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</si>
  <si>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</si>
  <si>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</si>
  <si>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</si>
  <si>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</si>
  <si>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</si>
  <si>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</si>
  <si>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</si>
  <si>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</si>
  <si>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</si>
  <si>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</si>
  <si>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</si>
  <si>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</si>
  <si>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</si>
  <si>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</si>
  <si>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</si>
  <si>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</si>
  <si>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</si>
  <si>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</si>
  <si>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</si>
  <si>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</si>
  <si>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</si>
  <si>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</si>
  <si>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</si>
  <si>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</si>
  <si>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</si>
  <si>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</si>
  <si>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</si>
  <si>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</si>
  <si>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</si>
  <si>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</si>
  <si>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</si>
  <si>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</si>
  <si>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</si>
  <si>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</si>
  <si>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</si>
  <si>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</si>
  <si>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</si>
  <si>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</si>
  <si>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</si>
  <si>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</si>
  <si>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</si>
  <si>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</si>
  <si>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</si>
  <si>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</si>
  <si>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</si>
  <si>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</si>
  <si>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</si>
  <si>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</si>
  <si>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</si>
  <si>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</si>
  <si>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</si>
  <si>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</si>
  <si>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</si>
  <si>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</si>
  <si>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</si>
  <si>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</si>
  <si>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</si>
  <si>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</si>
  <si>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</si>
  <si>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</si>
  <si>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</si>
  <si>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</si>
  <si>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</si>
  <si>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</si>
  <si>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</si>
  <si>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</si>
  <si>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</si>
  <si>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</si>
  <si>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</si>
  <si>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</si>
  <si>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</si>
  <si>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</si>
  <si>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</si>
  <si>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</si>
  <si>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</si>
  <si>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</si>
  <si>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</si>
  <si>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</si>
  <si>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</si>
  <si>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</si>
  <si>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</si>
  <si>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</si>
  <si>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</si>
  <si>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</si>
  <si>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</si>
  <si>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</si>
  <si>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</si>
  <si>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</si>
  <si>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</si>
  <si>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</si>
  <si>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</si>
  <si>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</si>
  <si>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</si>
  <si>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</si>
  <si>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</si>
  <si>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</si>
  <si>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</si>
  <si>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</si>
  <si>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</si>
  <si>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</si>
  <si>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</si>
  <si>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</si>
  <si>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</si>
  <si>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</si>
  <si>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</si>
  <si>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</si>
  <si>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</si>
  <si>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</si>
  <si>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</si>
  <si>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</si>
  <si>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</si>
  <si>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</si>
  <si>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</si>
  <si>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</si>
  <si>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</si>
  <si>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</si>
  <si>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</si>
  <si>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</si>
  <si>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</si>
  <si>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</si>
  <si>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</si>
  <si>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</si>
  <si>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</si>
  <si>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</si>
  <si>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</si>
  <si>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</si>
  <si>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</si>
  <si>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</si>
  <si>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</si>
  <si>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</si>
  <si>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</si>
  <si>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</si>
  <si>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</si>
  <si>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</si>
  <si>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</si>
  <si>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</si>
  <si>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</si>
  <si>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</si>
  <si>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</si>
  <si>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</si>
  <si>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</si>
  <si>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</si>
  <si>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</si>
  <si>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</si>
  <si>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</si>
  <si>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</si>
  <si>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</si>
  <si>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</si>
  <si>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</si>
  <si>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</si>
  <si>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</si>
  <si>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</si>
  <si>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</si>
  <si>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</si>
  <si>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</si>
  <si>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</si>
  <si>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</si>
  <si>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</si>
  <si>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</si>
  <si>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</si>
  <si>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</si>
  <si>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</si>
  <si>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</si>
  <si>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</si>
  <si>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</si>
  <si>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</si>
  <si>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</si>
  <si>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</si>
  <si>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</si>
  <si>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</si>
  <si>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</si>
  <si>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</si>
  <si>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</si>
  <si>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</si>
  <si>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</si>
  <si>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</si>
  <si>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</si>
  <si>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</si>
  <si>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</si>
  <si>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</si>
  <si>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</si>
  <si>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</si>
  <si>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</si>
  <si>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</si>
  <si>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</si>
  <si>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</si>
  <si>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</si>
  <si>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</si>
  <si>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</si>
  <si>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</si>
  <si>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</si>
  <si>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</si>
  <si>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</si>
  <si>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</si>
  <si>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</si>
  <si>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</si>
  <si>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</si>
  <si>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</si>
  <si>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</si>
  <si>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</si>
  <si>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</si>
  <si>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</si>
  <si>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</si>
  <si>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</si>
  <si>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</si>
  <si>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</si>
  <si>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</si>
  <si>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</si>
  <si>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</si>
  <si>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</si>
  <si>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</si>
  <si>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</si>
  <si>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</si>
  <si>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</si>
  <si>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</si>
  <si>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</si>
  <si>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</si>
  <si>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</si>
  <si>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</si>
  <si>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</si>
  <si>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</si>
  <si>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</si>
  <si>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</si>
  <si>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</si>
  <si>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</si>
  <si>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</si>
  <si>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</si>
  <si>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</si>
  <si>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</si>
  <si>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</si>
  <si>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</si>
  <si>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</si>
  <si>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</si>
  <si>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</si>
  <si>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</si>
  <si>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</si>
  <si>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</si>
  <si>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</si>
  <si>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</si>
  <si>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</si>
  <si>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</si>
  <si>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</si>
  <si>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</si>
  <si>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</si>
  <si>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</si>
  <si>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</si>
  <si>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</si>
  <si>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</si>
  <si>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</si>
  <si>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</si>
  <si>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</si>
  <si>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</si>
  <si>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</si>
  <si>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</si>
  <si>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</si>
  <si>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</si>
  <si>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</si>
  <si>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</si>
  <si>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</si>
  <si>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</si>
  <si>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</si>
  <si>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</si>
  <si>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</si>
  <si>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</si>
  <si>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</si>
  <si>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</si>
  <si>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</si>
  <si>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</si>
  <si>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</si>
  <si>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</si>
  <si>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</si>
  <si>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</si>
  <si>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</si>
  <si>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</si>
  <si>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</si>
  <si>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</si>
  <si>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</si>
  <si>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</si>
  <si>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</si>
  <si>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</si>
  <si>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</si>
  <si>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</si>
  <si>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</si>
  <si>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</si>
  <si>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</si>
  <si>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</si>
  <si>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</si>
  <si>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</si>
  <si>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</si>
  <si>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</si>
  <si>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</si>
  <si>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</si>
  <si>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</si>
  <si>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</si>
  <si>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</si>
  <si>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</si>
  <si>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</si>
  <si>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</si>
  <si>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</si>
  <si>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</si>
  <si>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</si>
  <si>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</si>
  <si>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</si>
  <si>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</si>
  <si>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</si>
  <si>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</si>
  <si>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</si>
  <si>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</si>
  <si>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</si>
  <si>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</si>
  <si>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</si>
  <si>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</si>
  <si>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</si>
  <si>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</si>
  <si>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</si>
  <si>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</si>
  <si>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</si>
  <si>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</si>
  <si>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</si>
  <si>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</si>
  <si>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</si>
  <si>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</si>
  <si>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</si>
  <si>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</si>
  <si>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</si>
  <si>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</si>
  <si>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</si>
  <si>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</si>
  <si>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</si>
  <si>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</si>
  <si>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</si>
  <si>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</si>
  <si>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</si>
  <si>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</si>
  <si>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</si>
  <si>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</si>
  <si>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</si>
  <si>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</si>
  <si>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</si>
  <si>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</si>
  <si>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</si>
  <si>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</si>
  <si>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</si>
  <si>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</si>
  <si>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</si>
  <si>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</si>
  <si>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</si>
  <si>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</si>
  <si>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</si>
  <si>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</si>
  <si>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</si>
  <si>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</si>
  <si>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</si>
  <si>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</si>
  <si>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</si>
  <si>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</si>
  <si>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</si>
  <si>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</si>
  <si>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</si>
  <si>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</si>
  <si>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</si>
  <si>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</si>
  <si>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</si>
  <si>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</si>
  <si>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</si>
  <si>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</si>
  <si>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</si>
  <si>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</si>
  <si>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</si>
  <si>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</si>
  <si>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</si>
  <si>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</si>
  <si>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</si>
  <si>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</si>
  <si>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</si>
  <si>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</si>
  <si>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</si>
  <si>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</si>
  <si>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</si>
  <si>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</si>
  <si>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</si>
  <si>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</si>
  <si>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</si>
  <si>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</si>
  <si>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</si>
  <si>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</si>
  <si>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</si>
  <si>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</si>
  <si>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</si>
  <si>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</si>
  <si>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</si>
  <si>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</si>
  <si>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</si>
  <si>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</si>
  <si>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</si>
  <si>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</si>
  <si>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</si>
  <si>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</si>
  <si>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</si>
  <si>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</si>
  <si>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</si>
  <si>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</si>
  <si>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</si>
  <si>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</si>
  <si>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</si>
  <si>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</si>
  <si>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</si>
  <si>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</si>
  <si>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</si>
  <si>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</si>
  <si>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</si>
  <si>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</si>
  <si>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</si>
  <si>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</si>
  <si>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</si>
  <si>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</si>
  <si>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</si>
  <si>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</si>
  <si>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</si>
  <si>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</si>
  <si>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</si>
  <si>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</si>
  <si>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</si>
  <si>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</si>
  <si>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</si>
  <si>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</si>
  <si>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</si>
  <si>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</si>
  <si>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</si>
  <si>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</si>
  <si>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</si>
  <si>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</si>
  <si>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</si>
  <si>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</si>
  <si>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</si>
  <si>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</si>
  <si>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</si>
  <si>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</si>
  <si>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</si>
  <si>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</si>
  <si>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</si>
  <si>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</si>
  <si>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</si>
  <si>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</si>
  <si>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</si>
  <si>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</si>
  <si>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</si>
  <si>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</si>
  <si>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</si>
  <si>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</si>
  <si>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</si>
  <si>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</si>
  <si>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</si>
  <si>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</si>
  <si>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</si>
  <si>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</si>
  <si>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</si>
  <si>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</si>
  <si>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</si>
  <si>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</si>
  <si>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</si>
  <si>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</si>
  <si>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</si>
  <si>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</si>
  <si>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</si>
  <si>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</si>
  <si>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</si>
  <si>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</si>
  <si>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</si>
  <si>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</si>
  <si>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</si>
  <si>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</si>
  <si>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</si>
  <si>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</si>
  <si>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</si>
  <si>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</si>
  <si>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</si>
  <si>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</si>
  <si>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</si>
  <si>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</si>
  <si>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</si>
  <si>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</si>
  <si>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</si>
  <si>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</si>
  <si>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</si>
  <si>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</si>
  <si>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</si>
  <si>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</si>
  <si>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</si>
  <si>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</si>
  <si>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</si>
  <si>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</si>
  <si>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</si>
  <si>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</si>
  <si>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</si>
  <si>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</si>
  <si>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</si>
  <si>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</si>
  <si>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</si>
  <si>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</si>
  <si>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</si>
  <si>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</si>
  <si>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</si>
  <si>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</si>
  <si>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</si>
  <si>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</si>
  <si>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</si>
  <si>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</si>
  <si>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</si>
  <si>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</si>
  <si>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</si>
  <si>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</si>
  <si>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</si>
  <si>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</si>
  <si>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</si>
  <si>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</si>
  <si>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</si>
  <si>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</si>
  <si>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</si>
  <si>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</si>
  <si>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</si>
  <si>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</si>
  <si>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</si>
  <si>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</si>
  <si>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</si>
  <si>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</si>
  <si>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</si>
  <si>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</si>
  <si>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</si>
  <si>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</si>
  <si>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</si>
  <si>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</si>
  <si>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</si>
  <si>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</si>
  <si>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</si>
  <si>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</si>
  <si>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</si>
  <si>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</si>
  <si>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</si>
  <si>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</si>
  <si>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</si>
  <si>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</si>
  <si>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</si>
  <si>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</si>
  <si>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</si>
  <si>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</si>
  <si>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</si>
  <si>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</si>
  <si>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</si>
  <si>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</si>
  <si>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</si>
  <si>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</si>
  <si>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</si>
  <si>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</si>
  <si>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</si>
  <si>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</si>
  <si>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</si>
  <si>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</si>
  <si>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</si>
  <si>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</si>
  <si>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</si>
  <si>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</si>
  <si>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</si>
  <si>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</si>
  <si>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</si>
  <si>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</si>
  <si>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</si>
  <si>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</si>
  <si>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</si>
  <si>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</si>
  <si>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</si>
  <si>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</si>
  <si>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</si>
  <si>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</si>
  <si>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</si>
  <si>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</si>
  <si>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</si>
  <si>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</si>
  <si>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</si>
  <si>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</si>
  <si>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</si>
  <si>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</si>
  <si>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</si>
  <si>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</si>
  <si>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</si>
  <si>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</si>
  <si>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</si>
  <si>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</si>
  <si>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</si>
  <si>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</si>
  <si>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</si>
  <si>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</si>
  <si>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</si>
  <si>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</si>
  <si>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</si>
  <si>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</si>
  <si>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</si>
  <si>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</si>
  <si>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</si>
  <si>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</si>
  <si>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</si>
  <si>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</si>
  <si>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</si>
  <si>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</si>
  <si>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</si>
  <si>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</si>
  <si>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</si>
  <si>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</si>
  <si>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</si>
  <si>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</si>
  <si>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</si>
  <si>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</si>
  <si>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</si>
  <si>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</si>
  <si>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</si>
  <si>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</si>
  <si>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</si>
  <si>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</si>
  <si>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</si>
  <si>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</si>
  <si>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</si>
  <si>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</si>
  <si>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</si>
  <si>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</si>
  <si>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</si>
  <si>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</si>
  <si>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</si>
  <si>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</si>
  <si>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</si>
  <si>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</si>
  <si>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</si>
  <si>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</si>
  <si>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</si>
  <si>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</si>
  <si>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</si>
  <si>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</si>
  <si>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</si>
  <si>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</si>
  <si>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</si>
  <si>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</si>
  <si>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</si>
  <si>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</si>
  <si>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</si>
  <si>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</si>
  <si>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</si>
  <si>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</si>
  <si>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</si>
  <si>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</si>
  <si>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</si>
  <si>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</si>
  <si>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</si>
  <si>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</si>
  <si>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</si>
  <si>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</si>
  <si>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</si>
  <si>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</si>
  <si>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</si>
  <si>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</si>
  <si>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</si>
  <si>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</si>
  <si>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</si>
  <si>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</si>
  <si>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</si>
  <si>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</si>
  <si>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</si>
  <si>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</si>
  <si>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</si>
  <si>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</si>
  <si>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</si>
  <si>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</si>
  <si>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</si>
  <si>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</si>
  <si>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</si>
  <si>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</si>
  <si>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</si>
  <si>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</si>
  <si>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</si>
  <si>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</si>
  <si>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</si>
  <si>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</si>
  <si>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</si>
  <si>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</si>
  <si>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</si>
  <si>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</si>
  <si>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</si>
  <si>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</si>
  <si>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</si>
  <si>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</si>
  <si>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</si>
  <si>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</si>
  <si>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</si>
  <si>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</si>
  <si>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</si>
  <si>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</si>
  <si>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</si>
  <si>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</si>
  <si>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</si>
  <si>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</si>
  <si>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</si>
  <si>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</si>
  <si>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</si>
  <si>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</si>
  <si>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</si>
  <si>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</si>
  <si>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</si>
  <si>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</si>
  <si>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</si>
  <si>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</si>
  <si>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</si>
  <si>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</si>
  <si>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</si>
  <si>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</si>
  <si>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</si>
  <si>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</si>
  <si>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</si>
  <si>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</si>
  <si>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</si>
  <si>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</si>
  <si>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</si>
  <si>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</si>
  <si>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</si>
  <si>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</si>
  <si>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</si>
  <si>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</si>
  <si>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</si>
  <si>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</si>
  <si>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</si>
  <si>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</si>
  <si>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</si>
  <si>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</si>
  <si>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</si>
  <si>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</si>
  <si>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</si>
  <si>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</si>
  <si>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</si>
  <si>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</si>
  <si>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</si>
  <si>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</si>
  <si>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</si>
  <si>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</si>
  <si>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</si>
  <si>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</si>
  <si>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</si>
  <si>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</si>
  <si>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</si>
  <si>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</si>
  <si>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</si>
  <si>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</si>
  <si>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</si>
  <si>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</si>
  <si>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</si>
  <si>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</si>
  <si>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</si>
  <si>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</si>
  <si>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</si>
  <si>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</si>
  <si>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</si>
  <si>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</si>
  <si>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</si>
  <si>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</si>
  <si>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</si>
  <si>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</si>
  <si>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</si>
  <si>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</si>
  <si>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</si>
  <si>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</si>
  <si>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</si>
  <si>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</si>
  <si>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</si>
  <si>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</si>
  <si>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</si>
  <si>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</si>
  <si>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</si>
  <si>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</si>
  <si>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</si>
  <si>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</si>
  <si>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</si>
  <si>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</si>
  <si>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</si>
  <si>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</si>
  <si>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</si>
  <si>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</si>
  <si>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</si>
  <si>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</si>
  <si>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</si>
  <si>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</si>
  <si>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</si>
  <si>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</si>
  <si>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</si>
  <si>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</si>
  <si>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</si>
  <si>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</si>
  <si>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</si>
  <si>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</si>
  <si>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</si>
  <si>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</si>
  <si>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</si>
  <si>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</si>
  <si>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</si>
  <si>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</si>
  <si>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</si>
  <si>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</si>
  <si>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</si>
  <si>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</si>
  <si>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</si>
  <si>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</si>
  <si>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</si>
  <si>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</si>
  <si>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</si>
  <si>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</si>
  <si>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</si>
  <si>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</si>
  <si>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</si>
  <si>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</si>
  <si>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</si>
  <si>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</si>
  <si>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</si>
  <si>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</si>
  <si>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</si>
  <si>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</si>
  <si>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</si>
  <si>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</si>
  <si>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</si>
  <si>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</si>
  <si>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</si>
  <si>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</si>
  <si>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</si>
  <si>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</si>
  <si>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</si>
  <si>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</si>
  <si>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</si>
  <si>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</si>
  <si>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</si>
  <si>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</si>
  <si>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</si>
  <si>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</si>
  <si>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</si>
  <si>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</si>
  <si>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</si>
  <si>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</si>
  <si>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</si>
  <si>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</si>
  <si>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</si>
  <si>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</si>
  <si>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</si>
  <si>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</si>
  <si>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</si>
  <si>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</si>
  <si>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</si>
  <si>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</si>
  <si>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</si>
  <si>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</si>
  <si>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</si>
  <si>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</si>
  <si>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</si>
  <si>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</si>
  <si>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</si>
  <si>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</si>
  <si>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</si>
  <si>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</si>
  <si>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</si>
  <si>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</si>
  <si>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</si>
  <si>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</si>
  <si>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</si>
  <si>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</si>
  <si>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</si>
  <si>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</si>
  <si>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</si>
  <si>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</si>
  <si>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</si>
  <si>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</si>
  <si>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</si>
  <si>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</si>
  <si>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</si>
  <si>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</si>
  <si>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</si>
  <si>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</si>
  <si>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</si>
  <si>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</si>
  <si>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</si>
  <si>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</si>
  <si>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</si>
  <si>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</si>
  <si>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</si>
  <si>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</si>
  <si>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</si>
  <si>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</si>
  <si>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</si>
  <si>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</si>
  <si>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</si>
  <si>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</si>
  <si>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</si>
  <si>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</si>
  <si>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</si>
  <si>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</si>
  <si>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</si>
  <si>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</si>
  <si>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</si>
  <si>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</si>
  <si>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</si>
  <si>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</si>
  <si>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</si>
  <si>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</si>
  <si>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</si>
  <si>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</si>
  <si>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</si>
  <si>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</si>
  <si>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</si>
  <si>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</si>
  <si>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</si>
  <si>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</si>
  <si>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</si>
  <si>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</si>
  <si>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</si>
  <si>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</si>
  <si>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</si>
  <si>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</si>
  <si>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</si>
  <si>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</si>
  <si>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</si>
  <si>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</si>
  <si>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</si>
  <si>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</si>
  <si>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</si>
  <si>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</si>
  <si>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</si>
  <si>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</si>
  <si>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</si>
  <si>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</si>
  <si>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</si>
  <si>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</si>
  <si>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</si>
  <si>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</si>
  <si>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</si>
  <si>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</si>
  <si>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</si>
  <si>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</si>
  <si>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</si>
  <si>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</si>
  <si>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</si>
  <si>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</si>
  <si>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</si>
  <si>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</si>
  <si>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</si>
  <si>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</si>
  <si>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</si>
  <si>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</si>
  <si>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</si>
  <si>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</si>
  <si>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</si>
  <si>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</si>
  <si>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</si>
  <si>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</si>
  <si>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</si>
  <si>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</si>
  <si>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</si>
  <si>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</si>
  <si>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</si>
  <si>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</si>
  <si>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</si>
  <si>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</si>
  <si>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</si>
  <si>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</si>
  <si>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</si>
  <si>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</si>
  <si>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</si>
  <si>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</si>
  <si>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</si>
  <si>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</si>
  <si>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</si>
  <si>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</si>
  <si>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</si>
  <si>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</si>
  <si>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</si>
  <si>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</si>
  <si>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</si>
  <si>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</si>
  <si>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</si>
  <si>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</si>
  <si>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</si>
  <si>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</si>
  <si>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</si>
  <si>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</si>
  <si>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</si>
  <si>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</si>
  <si>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</si>
  <si>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</si>
  <si>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</si>
  <si>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</si>
  <si>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</si>
  <si>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</si>
  <si>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</si>
  <si>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</si>
  <si>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</si>
  <si>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</si>
  <si>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</si>
  <si>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</si>
  <si>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</si>
  <si>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</si>
  <si>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</si>
  <si>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</si>
  <si>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</si>
  <si>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</si>
  <si>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</si>
  <si>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</si>
  <si>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</si>
  <si>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</si>
  <si>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</si>
  <si>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</si>
  <si>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</si>
  <si>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</si>
  <si>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</si>
  <si>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</si>
  <si>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</si>
  <si>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</si>
  <si>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</si>
  <si>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</si>
  <si>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</si>
  <si>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</si>
  <si>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</si>
  <si>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</si>
  <si>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</si>
  <si>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</si>
  <si>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</si>
  <si>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</si>
  <si>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</si>
  <si>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</si>
  <si>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</si>
  <si>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</si>
  <si>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</si>
  <si>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</si>
  <si>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</si>
  <si>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</si>
  <si>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</si>
  <si>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</si>
  <si>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</si>
  <si>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</si>
  <si>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</si>
  <si>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</si>
  <si>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</si>
  <si>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</si>
  <si>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</si>
  <si>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</si>
  <si>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</si>
  <si>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</si>
  <si>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</si>
  <si>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</si>
  <si>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</si>
  <si>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</si>
  <si>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</si>
  <si>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</si>
  <si>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</si>
  <si>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</si>
  <si>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</si>
  <si>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</si>
  <si>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</si>
  <si>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</si>
  <si>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</si>
  <si>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</si>
  <si>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</si>
  <si>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</si>
  <si>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</si>
  <si>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</si>
  <si>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</si>
  <si>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</si>
  <si>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</si>
  <si>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</si>
  <si>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</si>
  <si>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</si>
  <si>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</si>
  <si>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</si>
  <si>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</si>
  <si>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</si>
  <si>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</si>
  <si>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</si>
  <si>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</si>
  <si>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</si>
  <si>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</si>
  <si>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</si>
  <si>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</si>
  <si>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</si>
  <si>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</si>
  <si>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</si>
  <si>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</si>
  <si>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</si>
  <si>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</si>
  <si>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</si>
  <si>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</si>
  <si>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</si>
  <si>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</si>
  <si>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</si>
  <si>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</si>
  <si>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</si>
  <si>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</si>
  <si>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</si>
  <si>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</si>
  <si>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</si>
  <si>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</si>
  <si>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</si>
  <si>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</si>
  <si>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</si>
  <si>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</si>
  <si>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</si>
  <si>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</si>
  <si>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</si>
  <si>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</si>
  <si>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</si>
  <si>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</si>
  <si>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</si>
  <si>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</si>
  <si>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</si>
  <si>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</si>
  <si>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</si>
  <si>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</si>
  <si>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</si>
  <si>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</si>
  <si>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</si>
  <si>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</si>
  <si>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</si>
  <si>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</si>
  <si>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</si>
  <si>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</si>
  <si>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</si>
  <si>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</si>
  <si>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</si>
  <si>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</si>
  <si>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</si>
  <si>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</si>
  <si>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</si>
  <si>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</si>
  <si>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</si>
  <si>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</si>
  <si>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</si>
  <si>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</si>
  <si>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</si>
  <si>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</si>
  <si>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</si>
  <si>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</si>
  <si>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</si>
  <si>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</si>
  <si>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</si>
  <si>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</si>
  <si>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</si>
  <si>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</si>
  <si>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</si>
  <si>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</si>
  <si>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</si>
  <si>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</si>
  <si>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</si>
  <si>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</si>
  <si>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</si>
  <si>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</si>
  <si>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</si>
  <si>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</si>
  <si>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</si>
  <si>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</si>
  <si>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</si>
  <si>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</si>
  <si>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</si>
  <si>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</si>
  <si>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</si>
  <si>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</si>
  <si>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</si>
  <si>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</si>
  <si>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</si>
  <si>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</si>
  <si>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</si>
  <si>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</si>
  <si>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</si>
  <si>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</si>
  <si>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</si>
  <si>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</si>
  <si>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</si>
  <si>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</si>
  <si>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</si>
  <si>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</si>
  <si>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</si>
  <si>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</si>
  <si>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</si>
  <si>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</si>
  <si>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</si>
  <si>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</si>
  <si>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</si>
  <si>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</si>
  <si>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</si>
  <si>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</si>
  <si>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</si>
  <si>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</si>
  <si>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</si>
  <si>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</si>
  <si>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</si>
  <si>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</si>
  <si>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</si>
  <si>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</si>
  <si>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</si>
  <si>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</si>
  <si>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</si>
  <si>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</si>
  <si>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</si>
  <si>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</si>
  <si>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</si>
  <si>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</si>
  <si>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</si>
  <si>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</si>
  <si>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</si>
  <si>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</si>
  <si>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</si>
  <si>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</si>
  <si>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</si>
  <si>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</si>
  <si>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</si>
  <si>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</si>
  <si>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</si>
  <si>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</si>
  <si>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</si>
  <si>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</si>
  <si>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</si>
  <si>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</si>
  <si>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</si>
  <si>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</si>
  <si>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</si>
  <si>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</si>
  <si>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</si>
  <si>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</si>
  <si>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</si>
  <si>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</si>
  <si>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</si>
  <si>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</si>
  <si>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</si>
  <si>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</si>
  <si>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</si>
  <si>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</si>
  <si>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</si>
  <si>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</si>
  <si>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</si>
  <si>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</si>
  <si>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</si>
  <si>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</si>
  <si>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</si>
  <si>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</si>
  <si>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</si>
  <si>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</si>
  <si>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</si>
  <si>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</si>
  <si>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</si>
  <si>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</si>
  <si>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</si>
  <si>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</si>
  <si>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</si>
  <si>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</si>
  <si>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</si>
  <si>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</si>
  <si>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</si>
  <si>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</si>
  <si>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</si>
  <si>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</si>
  <si>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</si>
  <si>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</si>
  <si>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</si>
  <si>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</si>
  <si>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</si>
  <si>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</si>
  <si>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</si>
  <si>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</si>
  <si>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</si>
  <si>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</si>
  <si>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</si>
  <si>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</si>
  <si>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</si>
  <si>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</si>
  <si>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</si>
  <si>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</si>
  <si>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</si>
  <si>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</si>
  <si>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</si>
  <si>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</si>
  <si>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</si>
  <si>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</si>
  <si>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</si>
  <si>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</si>
  <si>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</si>
  <si>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</si>
  <si>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</si>
  <si>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</si>
  <si>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</si>
  <si>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</si>
  <si>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</si>
  <si>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</si>
  <si>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</si>
  <si>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</si>
  <si>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</si>
  <si>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</si>
  <si>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</si>
  <si>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</si>
  <si>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</si>
  <si>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</si>
  <si>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</si>
  <si>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</si>
  <si>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</si>
  <si>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</si>
  <si>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</si>
  <si>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</si>
  <si>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</si>
  <si>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</si>
  <si>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</si>
  <si>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</si>
  <si>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</si>
  <si>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</si>
  <si>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</si>
  <si>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</si>
  <si>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</si>
  <si>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</si>
  <si>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</si>
  <si>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</si>
  <si>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</si>
  <si>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</si>
  <si>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</si>
  <si>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</si>
  <si>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</si>
  <si>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</si>
  <si>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</si>
  <si>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</si>
  <si>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</si>
  <si>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</si>
  <si>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</si>
  <si>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</si>
  <si>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</si>
  <si>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</si>
  <si>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</si>
  <si>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</si>
  <si>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</si>
  <si>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</si>
  <si>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</si>
  <si>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</si>
  <si>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</si>
  <si>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</si>
  <si>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</si>
  <si>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</si>
  <si>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</si>
  <si>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</si>
  <si>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</si>
  <si>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</si>
  <si>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</si>
  <si>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</si>
  <si>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</si>
  <si>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</si>
  <si>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</si>
  <si>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</si>
  <si>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</si>
  <si>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</si>
  <si>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</si>
  <si>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</si>
  <si>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</si>
  <si>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</si>
  <si>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</si>
  <si>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</si>
  <si>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</si>
  <si>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</si>
  <si>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</si>
  <si>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</si>
  <si>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</si>
  <si>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</si>
  <si>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</si>
  <si>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</si>
  <si>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</si>
  <si>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</si>
  <si>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</si>
  <si>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</si>
  <si>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</si>
  <si>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</si>
  <si>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</si>
  <si>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</si>
  <si>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</si>
  <si>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</si>
  <si>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</si>
  <si>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</si>
  <si>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</si>
  <si>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</si>
  <si>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</si>
  <si>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</si>
  <si>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</si>
  <si>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</si>
  <si>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</si>
  <si>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</si>
  <si>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</si>
  <si>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</si>
  <si>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</si>
  <si>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</si>
  <si>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</si>
  <si>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</si>
  <si>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</si>
  <si>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</si>
  <si>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</si>
  <si>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</si>
  <si>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</si>
  <si>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</si>
  <si>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</si>
  <si>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</si>
  <si>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</si>
  <si>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</si>
  <si>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</si>
  <si>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</si>
  <si>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</si>
  <si>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</si>
  <si>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</si>
  <si>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</si>
  <si>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</si>
  <si>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</si>
  <si>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</si>
  <si>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</si>
  <si>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</si>
  <si>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</si>
  <si>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</si>
  <si>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</si>
  <si>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</si>
  <si>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</si>
  <si>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</si>
  <si>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</si>
  <si>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</si>
  <si>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</si>
  <si>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</si>
  <si>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</si>
  <si>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</si>
  <si>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</si>
  <si>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</si>
  <si>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</si>
  <si>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</si>
  <si>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</si>
  <si>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</si>
  <si>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</si>
  <si>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</si>
  <si>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</si>
  <si>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</si>
  <si>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</si>
  <si>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</si>
  <si>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</si>
  <si>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</si>
  <si>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</si>
  <si>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</si>
  <si>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</si>
  <si>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</si>
  <si>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</si>
  <si>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</si>
  <si>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</si>
  <si>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</si>
  <si>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</si>
  <si>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</si>
  <si>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</si>
  <si>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</si>
  <si>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</si>
  <si>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</si>
  <si>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</si>
  <si>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</si>
  <si>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</si>
  <si>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</si>
  <si>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</si>
  <si>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</si>
  <si>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</si>
  <si>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</si>
  <si>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</si>
  <si>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</si>
  <si>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</si>
  <si>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</si>
  <si>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</si>
  <si>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</si>
  <si>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</si>
  <si>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</si>
  <si>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</si>
  <si>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</si>
  <si>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</si>
  <si>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</si>
  <si>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</si>
  <si>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</si>
  <si>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</si>
  <si>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</si>
  <si>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</si>
  <si>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</si>
  <si>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</si>
  <si>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</si>
  <si>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</si>
  <si>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</si>
  <si>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</si>
  <si>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</si>
  <si>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</si>
  <si>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</si>
  <si>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</si>
  <si>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</si>
  <si>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</si>
  <si>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</si>
  <si>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</si>
  <si>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</si>
  <si>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</si>
  <si>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</si>
  <si>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</si>
  <si>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</si>
  <si>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</si>
  <si>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</si>
  <si>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</si>
  <si>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</si>
  <si>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</si>
  <si>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</si>
  <si>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</si>
  <si>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</si>
  <si>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</si>
  <si>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</si>
  <si>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</si>
  <si>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</si>
  <si>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</si>
  <si>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</si>
  <si>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</si>
  <si>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</si>
  <si>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</si>
  <si>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</si>
  <si>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</si>
  <si>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</si>
  <si>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</si>
  <si>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</si>
  <si>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</si>
  <si>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</si>
  <si>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</si>
  <si>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</si>
  <si>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</si>
  <si>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</si>
  <si>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</si>
  <si>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</si>
  <si>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</si>
  <si>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</si>
  <si>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</si>
  <si>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</si>
  <si>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</si>
  <si>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</si>
  <si>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</si>
  <si>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</si>
  <si>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</si>
  <si>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</si>
  <si>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</si>
  <si>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</si>
  <si>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</si>
  <si>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</si>
  <si>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</si>
  <si>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</si>
  <si>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</si>
  <si>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</si>
  <si>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</si>
  <si>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</si>
  <si>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</si>
  <si>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</si>
  <si>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</si>
  <si>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</si>
  <si>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</si>
  <si>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</si>
  <si>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</si>
  <si>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</si>
  <si>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</si>
  <si>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</si>
  <si>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</si>
  <si>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</si>
  <si>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</si>
  <si>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</si>
  <si>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</si>
  <si>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</si>
  <si>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</si>
  <si>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</si>
  <si>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</si>
  <si>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</si>
  <si>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</si>
  <si>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</si>
  <si>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</si>
  <si>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</si>
  <si>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</si>
  <si>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</si>
  <si>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</si>
  <si>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</si>
  <si>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</si>
  <si>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</si>
  <si>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</si>
  <si>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</si>
  <si>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</si>
  <si>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</si>
  <si>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</si>
  <si>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</si>
  <si>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</si>
  <si>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</si>
  <si>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</si>
  <si>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</si>
  <si>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</si>
  <si>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</si>
  <si>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</si>
  <si>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</si>
  <si>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</si>
  <si>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</si>
  <si>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</si>
  <si>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</si>
  <si>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</si>
  <si>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</si>
  <si>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</si>
  <si>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</si>
  <si>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</si>
  <si>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</si>
  <si>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</si>
  <si>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</si>
  <si>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</si>
  <si>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</si>
  <si>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</si>
  <si>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</si>
  <si>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</si>
  <si>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</si>
  <si>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</si>
  <si>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</si>
  <si>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</si>
  <si>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</si>
  <si>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</si>
  <si>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</si>
  <si>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</si>
  <si>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</si>
  <si>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</si>
  <si>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</si>
  <si>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</si>
  <si>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</si>
  <si>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</si>
  <si>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</si>
  <si>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</si>
  <si>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</si>
  <si>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</si>
  <si>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</si>
  <si>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</si>
  <si>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</si>
  <si>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</si>
  <si>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</si>
  <si>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</si>
  <si>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</si>
  <si>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</si>
  <si>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</si>
  <si>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</si>
  <si>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</si>
  <si>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</si>
  <si>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</si>
  <si>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</si>
  <si>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</si>
  <si>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</si>
  <si>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</si>
  <si>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</si>
  <si>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</si>
  <si>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</si>
  <si>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</si>
  <si>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</si>
  <si>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</si>
  <si>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</si>
  <si>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</si>
  <si>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</si>
  <si>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</si>
  <si>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</si>
  <si>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</si>
  <si>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</si>
  <si>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</si>
  <si>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</si>
  <si>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</si>
  <si>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</si>
  <si>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</si>
  <si>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</si>
  <si>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</si>
  <si>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</si>
  <si>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</si>
  <si>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</si>
  <si>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</si>
  <si>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</si>
  <si>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</si>
  <si>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</si>
  <si>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</si>
  <si>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</si>
  <si>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</si>
  <si>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</si>
  <si>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</si>
  <si>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</si>
  <si>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</si>
  <si>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</si>
  <si>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</si>
  <si>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</si>
  <si>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</si>
  <si>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</si>
  <si>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</si>
  <si>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</si>
  <si>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</si>
  <si>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</si>
  <si>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</si>
  <si>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</si>
  <si>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</si>
  <si>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</si>
  <si>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</si>
  <si>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</si>
  <si>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</si>
  <si>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</si>
  <si>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</si>
  <si>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</si>
  <si>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</si>
  <si>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</si>
  <si>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</si>
  <si>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</si>
  <si>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</si>
  <si>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</si>
  <si>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</si>
  <si>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</si>
  <si>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</si>
  <si>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</si>
  <si>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</si>
  <si>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</si>
  <si>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</si>
  <si>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</si>
  <si>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</si>
  <si>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</si>
  <si>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</si>
  <si>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</si>
  <si>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</si>
  <si>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</si>
  <si>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</si>
  <si>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</si>
  <si>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</si>
  <si>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</si>
  <si>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</si>
  <si>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</si>
  <si>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</si>
  <si>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</si>
  <si>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</si>
  <si>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</si>
  <si>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</si>
  <si>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</si>
  <si>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</si>
  <si>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</si>
  <si>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</si>
  <si>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</si>
  <si>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</si>
  <si>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</si>
  <si>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</si>
  <si>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</si>
  <si>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</si>
  <si>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</si>
  <si>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</si>
  <si>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</si>
  <si>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</si>
  <si>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</si>
  <si>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</si>
  <si>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</si>
  <si>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</si>
  <si>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</si>
  <si>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</si>
  <si>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</si>
  <si>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</si>
  <si>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</si>
  <si>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</si>
  <si>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</si>
  <si>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</si>
  <si>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</si>
  <si>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</si>
  <si>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</si>
  <si>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</si>
  <si>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</si>
  <si>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</si>
  <si>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</si>
  <si>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</si>
  <si>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</si>
  <si>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</si>
  <si>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</si>
  <si>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</si>
  <si>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</si>
  <si>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</si>
  <si>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</si>
  <si>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</si>
  <si>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</si>
  <si>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</si>
  <si>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</si>
  <si>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</si>
  <si>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</si>
  <si>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</si>
  <si>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</si>
  <si>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</si>
  <si>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</si>
  <si>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</si>
  <si>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</si>
  <si>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</si>
  <si>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</si>
  <si>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</si>
  <si>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</si>
  <si>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</si>
  <si>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</si>
  <si>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</si>
  <si>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</si>
  <si>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</si>
  <si>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</si>
  <si>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</si>
  <si>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</si>
  <si>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</si>
  <si>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</si>
  <si>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</si>
  <si>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</si>
  <si>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</si>
  <si>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</si>
  <si>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</si>
  <si>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</si>
  <si>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</si>
  <si>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</si>
  <si>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</si>
  <si>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</si>
  <si>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</si>
  <si>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</si>
  <si>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</si>
  <si>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</si>
  <si>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</si>
  <si>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</si>
  <si>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</si>
  <si>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</si>
  <si>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</si>
  <si>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</si>
  <si>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</si>
  <si>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</si>
  <si>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</si>
  <si>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</si>
  <si>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</si>
  <si>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</si>
  <si>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</si>
  <si>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</si>
  <si>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</si>
  <si>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</si>
  <si>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</si>
  <si>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</si>
  <si>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</si>
  <si>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</si>
  <si>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</si>
  <si>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</si>
  <si>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</si>
  <si>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</si>
  <si>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</si>
  <si>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</si>
  <si>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</si>
  <si>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</si>
  <si>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</si>
  <si>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</si>
  <si>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</si>
  <si>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</si>
  <si>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</si>
  <si>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</si>
  <si>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</si>
  <si>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</si>
  <si>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</si>
  <si>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</si>
  <si>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</si>
  <si>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</si>
  <si>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</si>
  <si>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</si>
  <si>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</si>
  <si>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</si>
  <si>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</si>
  <si>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</si>
  <si>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</si>
  <si>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</si>
  <si>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</si>
  <si>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</si>
  <si>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</si>
  <si>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</si>
  <si>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</si>
  <si>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</si>
  <si>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</si>
  <si>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</si>
  <si>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</si>
  <si>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</si>
  <si>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</si>
  <si>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</si>
  <si>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</si>
  <si>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</si>
  <si>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</si>
  <si>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</si>
  <si>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</si>
  <si>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</si>
  <si>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</si>
  <si>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</si>
  <si>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</si>
  <si>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</si>
  <si>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</si>
  <si>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</si>
  <si>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</si>
  <si>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</si>
  <si>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</si>
  <si>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</si>
  <si>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</si>
  <si>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</si>
  <si>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</si>
  <si>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</si>
  <si>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</si>
  <si>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</si>
  <si>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</si>
  <si>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</si>
  <si>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</si>
  <si>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</si>
  <si>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</si>
  <si>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</si>
  <si>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</si>
  <si>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</si>
  <si>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</si>
  <si>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</si>
  <si>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</si>
  <si>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</si>
  <si>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</si>
  <si>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</si>
  <si>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</si>
  <si>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</si>
  <si>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</si>
  <si>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</si>
  <si>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</si>
  <si>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</si>
  <si>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</si>
  <si>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</si>
  <si>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</si>
  <si>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</si>
  <si>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</si>
  <si>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</si>
  <si>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</si>
  <si>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</si>
  <si>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</si>
  <si>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</si>
  <si>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</si>
  <si>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</si>
  <si>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</si>
  <si>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</si>
  <si>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</si>
  <si>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</si>
  <si>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</si>
  <si>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</si>
  <si>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</si>
  <si>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</si>
  <si>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</si>
  <si>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</si>
  <si>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</si>
  <si>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</si>
  <si>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</si>
  <si>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</si>
  <si>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</si>
  <si>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</si>
  <si>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</si>
  <si>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</si>
  <si>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</si>
  <si>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</si>
  <si>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</si>
  <si>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</si>
  <si>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</si>
  <si>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</si>
  <si>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</si>
  <si>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</si>
  <si>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</si>
  <si>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</si>
  <si>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</si>
  <si>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</si>
  <si>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</si>
  <si>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</si>
  <si>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</si>
  <si>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</si>
  <si>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</si>
  <si>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</si>
  <si>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</si>
  <si>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</si>
  <si>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</si>
  <si>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</si>
  <si>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</si>
  <si>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</si>
  <si>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</si>
  <si>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</si>
  <si>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</si>
  <si>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</si>
  <si>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</si>
  <si>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</si>
  <si>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</si>
  <si>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</si>
  <si>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</si>
  <si>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</si>
  <si>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</si>
  <si>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</si>
  <si>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</si>
  <si>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</si>
  <si>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</si>
  <si>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</si>
  <si>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</si>
  <si>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</si>
  <si>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</si>
  <si>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</si>
  <si>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</si>
  <si>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</si>
  <si>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</si>
  <si>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</si>
  <si>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</si>
  <si>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</si>
  <si>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</si>
  <si>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</si>
  <si>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</si>
  <si>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</si>
  <si>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</si>
  <si>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</si>
  <si>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</si>
  <si>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</si>
  <si>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</si>
  <si>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</si>
  <si>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</si>
  <si>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</si>
  <si>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</si>
  <si>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</si>
  <si>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</si>
  <si>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</si>
  <si>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</si>
  <si>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</si>
  <si>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</si>
  <si>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</si>
  <si>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</si>
  <si>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</si>
  <si>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</si>
  <si>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</si>
  <si>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</si>
  <si>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</si>
  <si>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</si>
  <si>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</si>
  <si>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</si>
  <si>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</si>
  <si>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</si>
  <si>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</si>
  <si>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</si>
  <si>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</si>
  <si>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</si>
  <si>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</si>
  <si>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</si>
  <si>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</si>
  <si>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</si>
  <si>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</si>
  <si>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</si>
  <si>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</si>
  <si>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</si>
  <si>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</si>
  <si>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</si>
  <si>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</si>
  <si>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</si>
  <si>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</si>
  <si>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</si>
  <si>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</si>
  <si>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</si>
  <si>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</si>
  <si>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</si>
  <si>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</si>
  <si>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</si>
  <si>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</si>
  <si>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</si>
  <si>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</si>
  <si>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</si>
  <si>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</si>
  <si>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</si>
  <si>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</si>
  <si>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</si>
  <si>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</si>
  <si>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</si>
  <si>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</si>
  <si>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</si>
  <si>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</si>
  <si>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</si>
  <si>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</si>
  <si>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</si>
  <si>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</si>
  <si>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</si>
  <si>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</si>
  <si>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</si>
  <si>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</si>
  <si>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</si>
  <si>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</si>
  <si>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</si>
  <si>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</si>
  <si>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</si>
  <si>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</si>
  <si>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</si>
  <si>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</si>
  <si>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</si>
  <si>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</si>
  <si>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</si>
  <si>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</si>
  <si>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</si>
  <si>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</si>
  <si>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</si>
  <si>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</si>
  <si>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</si>
  <si>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</si>
  <si>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</si>
  <si>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</si>
  <si>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</si>
  <si>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</si>
  <si>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</si>
  <si>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</si>
  <si>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</si>
  <si>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</si>
  <si>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</si>
  <si>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</si>
  <si>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</si>
  <si>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</si>
  <si>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</si>
  <si>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</si>
  <si>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</si>
  <si>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</si>
  <si>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</si>
  <si>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</si>
  <si>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</si>
  <si>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</si>
  <si>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</si>
  <si>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</si>
  <si>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</si>
  <si>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</si>
  <si>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</si>
  <si>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</si>
  <si>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</si>
  <si>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</si>
  <si>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</si>
  <si>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</si>
  <si>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</si>
  <si>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</si>
  <si>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</si>
  <si>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</si>
  <si>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</si>
  <si>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</si>
  <si>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</si>
  <si>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</si>
  <si>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</si>
  <si>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</si>
  <si>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</si>
  <si>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</si>
  <si>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</si>
  <si>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</si>
  <si>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</si>
  <si>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</si>
  <si>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</si>
  <si>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</si>
  <si>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</si>
  <si>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</si>
  <si>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</si>
  <si>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</si>
  <si>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</si>
  <si>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</si>
  <si>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</si>
  <si>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</si>
  <si>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</si>
  <si>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</si>
  <si>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</si>
  <si>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</si>
  <si>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</si>
  <si>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</si>
  <si>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</si>
  <si>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</si>
  <si>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</si>
  <si>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</si>
  <si>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</si>
  <si>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</si>
  <si>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</si>
  <si>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</si>
  <si>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</si>
  <si>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</si>
  <si>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</si>
  <si>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</si>
  <si>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</si>
  <si>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</si>
  <si>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</si>
  <si>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</si>
  <si>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</si>
  <si>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</si>
  <si>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</si>
  <si>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</si>
  <si>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</si>
  <si>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</si>
  <si>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</si>
  <si>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</si>
  <si>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</si>
  <si>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</si>
  <si>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</si>
  <si>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</si>
  <si>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</si>
  <si>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</si>
  <si>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</si>
  <si>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</si>
  <si>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</si>
  <si>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</si>
  <si>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</si>
  <si>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</si>
  <si>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</si>
  <si>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</si>
  <si>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</si>
  <si>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</si>
  <si>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</si>
  <si>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</si>
  <si>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</si>
  <si>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</si>
  <si>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</si>
  <si>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</si>
  <si>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</si>
  <si>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</si>
  <si>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</si>
  <si>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</si>
  <si>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</si>
  <si>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</si>
  <si>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</si>
  <si>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</si>
  <si>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</si>
  <si>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</si>
  <si>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</si>
  <si>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</si>
  <si>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</si>
  <si>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</si>
  <si>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</si>
  <si>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</si>
  <si>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</si>
  <si>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</si>
  <si>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</si>
  <si>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</si>
  <si>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</si>
  <si>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</si>
  <si>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</si>
  <si>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</si>
  <si>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</si>
  <si>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</si>
  <si>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</si>
  <si>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</si>
  <si>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</si>
  <si>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</si>
  <si>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</si>
  <si>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</si>
  <si>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</si>
  <si>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</si>
  <si>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</si>
  <si>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</si>
  <si>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</si>
  <si>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</si>
  <si>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</si>
  <si>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</si>
  <si>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</si>
  <si>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</si>
  <si>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</si>
  <si>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</si>
  <si>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</si>
  <si>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</si>
  <si>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</si>
  <si>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</si>
  <si>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</si>
  <si>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</si>
  <si>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</si>
  <si>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</si>
  <si>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</si>
  <si>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</si>
  <si>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</si>
  <si>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</si>
  <si>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</si>
  <si>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</si>
  <si>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</si>
  <si>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</si>
  <si>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</si>
  <si>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</si>
  <si>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</si>
  <si>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</si>
  <si>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</si>
  <si>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</si>
  <si>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</si>
  <si>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</si>
  <si>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</si>
  <si>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</si>
  <si>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</si>
  <si>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</si>
  <si>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</si>
  <si>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</si>
  <si>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</si>
  <si>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</si>
  <si>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</si>
  <si>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</si>
  <si>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</si>
  <si>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</si>
  <si>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</si>
  <si>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</si>
  <si>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</si>
  <si>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</si>
  <si>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</si>
  <si>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</si>
  <si>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</si>
  <si>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</si>
  <si>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</si>
  <si>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</si>
  <si>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</si>
  <si>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</si>
  <si>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</si>
  <si>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</si>
  <si>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</si>
  <si>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</si>
  <si>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</si>
  <si>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</si>
  <si>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</si>
  <si>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</si>
  <si>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</si>
  <si>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</si>
  <si>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</si>
  <si>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</si>
  <si>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</si>
  <si>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</si>
  <si>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</si>
  <si>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</si>
  <si>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</si>
  <si>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</si>
  <si>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</si>
  <si>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</si>
  <si>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</si>
  <si>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</si>
  <si>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</si>
  <si>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</si>
  <si>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</si>
  <si>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</si>
  <si>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</si>
  <si>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</si>
  <si>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</si>
  <si>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</si>
  <si>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</si>
  <si>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</si>
  <si>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</si>
  <si>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</si>
  <si>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</si>
  <si>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</si>
  <si>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</si>
  <si>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</si>
  <si>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</si>
  <si>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</si>
  <si>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</si>
  <si>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</si>
  <si>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</si>
  <si>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</si>
  <si>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</si>
  <si>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</si>
  <si>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</si>
  <si>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</si>
  <si>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</si>
  <si>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</si>
  <si>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</si>
  <si>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</si>
  <si>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</si>
  <si>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</si>
  <si>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</si>
  <si>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</si>
  <si>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</si>
  <si>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</si>
  <si>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</si>
  <si>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</si>
  <si>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</si>
  <si>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</si>
  <si>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</si>
  <si>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</si>
  <si>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</si>
  <si>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</si>
  <si>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</si>
  <si>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</si>
  <si>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</si>
  <si>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</si>
  <si>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</si>
  <si>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</si>
  <si>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</si>
  <si>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</si>
  <si>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</si>
  <si>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</si>
  <si>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</si>
  <si>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</si>
  <si>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</si>
  <si>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</si>
  <si>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</si>
  <si>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</si>
  <si>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</si>
  <si>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</si>
  <si>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</si>
  <si>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</si>
  <si>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</si>
  <si>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</si>
  <si>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</si>
  <si>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</si>
  <si>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</si>
  <si>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</si>
  <si>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</si>
  <si>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</si>
  <si>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</si>
  <si>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</si>
  <si>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</si>
  <si>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</si>
  <si>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</si>
  <si>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</si>
  <si>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</si>
  <si>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</si>
  <si>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</si>
  <si>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</si>
  <si>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</si>
  <si>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</si>
  <si>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</si>
  <si>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</si>
  <si>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</si>
  <si>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</si>
  <si>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</si>
  <si>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</si>
  <si>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</si>
  <si>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</si>
  <si>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</si>
  <si>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</si>
  <si>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</si>
  <si>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</si>
  <si>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</si>
  <si>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</si>
  <si>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</si>
  <si>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</si>
  <si>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</si>
  <si>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</si>
  <si>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</si>
  <si>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</si>
  <si>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</si>
  <si>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</si>
  <si>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</si>
  <si>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</si>
  <si>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</si>
  <si>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</si>
  <si>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</si>
  <si>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</si>
  <si>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</si>
  <si>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</si>
  <si>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</si>
  <si>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</si>
  <si>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</si>
  <si>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</si>
  <si>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</si>
  <si>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</si>
  <si>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</si>
  <si>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</si>
  <si>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</si>
  <si>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</si>
  <si>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</si>
  <si>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</si>
  <si>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</si>
  <si>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</si>
  <si>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</si>
  <si>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</si>
  <si>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</si>
  <si>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</si>
  <si>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</si>
  <si>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</si>
  <si>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</si>
  <si>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</si>
  <si>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</si>
  <si>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</si>
  <si>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</si>
  <si>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</si>
  <si>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</si>
  <si>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</si>
  <si>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</si>
  <si>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</si>
  <si>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</si>
  <si>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</si>
  <si>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</si>
  <si>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</si>
  <si>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</si>
  <si>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</si>
  <si>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</si>
  <si>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</si>
  <si>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</si>
  <si>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</si>
  <si>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</si>
  <si>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</si>
  <si>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</si>
  <si>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</si>
  <si>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</si>
  <si>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</si>
  <si>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</si>
  <si>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</si>
  <si>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</si>
  <si>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</si>
  <si>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</si>
  <si>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</si>
  <si>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</si>
  <si>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</si>
  <si>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</si>
  <si>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</si>
  <si>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</si>
  <si>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</si>
  <si>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</si>
  <si>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</si>
  <si>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</si>
  <si>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</si>
  <si>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</si>
  <si>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</si>
  <si>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</si>
  <si>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</si>
  <si>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</si>
  <si>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</si>
  <si>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</si>
  <si>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</si>
  <si>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</si>
  <si>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</si>
  <si>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</si>
  <si>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</si>
  <si>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</si>
  <si>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</si>
  <si>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</si>
  <si>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</si>
  <si>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</si>
  <si>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</si>
  <si>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</si>
  <si>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</si>
  <si>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</si>
  <si>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</si>
  <si>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</si>
  <si>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</si>
  <si>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</si>
  <si>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</si>
  <si>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</si>
  <si>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</si>
  <si>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</si>
  <si>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</si>
  <si>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</si>
  <si>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</si>
  <si>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</si>
  <si>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</si>
  <si>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</si>
  <si>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</si>
  <si>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</si>
  <si>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</si>
  <si>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</si>
  <si>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</si>
  <si>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</si>
  <si>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</si>
  <si>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</si>
  <si>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</si>
  <si>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</si>
  <si>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</si>
  <si>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</si>
  <si>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</si>
  <si>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</si>
  <si>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</si>
  <si>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</si>
  <si>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</si>
  <si>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</si>
  <si>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</si>
  <si>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</si>
  <si>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</si>
  <si>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</si>
  <si>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</si>
  <si>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</si>
  <si>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</si>
  <si>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</si>
  <si>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</si>
  <si>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</si>
  <si>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</si>
  <si>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</si>
  <si>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</si>
  <si>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</si>
  <si>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</si>
  <si>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</si>
  <si>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</si>
  <si>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</si>
  <si>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</si>
  <si>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</si>
  <si>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</si>
  <si>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</si>
  <si>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</si>
  <si>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</si>
  <si>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</si>
  <si>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</si>
  <si>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</si>
  <si>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</si>
  <si>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</si>
  <si>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</si>
  <si>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</si>
  <si>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</si>
  <si>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</si>
  <si>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</si>
  <si>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</si>
  <si>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</si>
  <si>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</si>
  <si>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</si>
  <si>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</si>
  <si>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</si>
  <si>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</si>
  <si>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</si>
  <si>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</si>
  <si>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</si>
  <si>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</si>
  <si>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</si>
  <si>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</si>
  <si>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</si>
  <si>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</si>
  <si>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</si>
  <si>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</si>
  <si>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</si>
  <si>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</si>
  <si>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</si>
  <si>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</si>
  <si>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</si>
  <si>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</si>
  <si>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</si>
  <si>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</si>
  <si>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</si>
  <si>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</si>
  <si>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</si>
  <si>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</si>
  <si>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</si>
  <si>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</si>
  <si>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</si>
  <si>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</si>
  <si>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</si>
  <si>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</si>
  <si>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</si>
  <si>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</si>
  <si>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</si>
  <si>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</si>
  <si>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</si>
  <si>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</si>
  <si>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</si>
  <si>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</si>
  <si>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</si>
  <si>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</si>
  <si>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</si>
  <si>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</si>
  <si>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</si>
  <si>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</si>
  <si>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</si>
  <si>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</si>
  <si>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</si>
  <si>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</si>
  <si>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</si>
  <si>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</si>
  <si>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</si>
  <si>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</si>
  <si>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</si>
  <si>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</si>
  <si>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</si>
  <si>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</si>
  <si>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</si>
  <si>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</si>
  <si>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</si>
  <si>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</si>
  <si>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</si>
  <si>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</si>
  <si>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</si>
  <si>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</si>
  <si>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</si>
  <si>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</si>
  <si>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</si>
  <si>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</si>
  <si>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</si>
  <si>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</si>
  <si>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</si>
  <si>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</si>
  <si>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</si>
  <si>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</si>
  <si>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</si>
  <si>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</si>
  <si>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</si>
  <si>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</si>
  <si>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</si>
  <si>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</si>
  <si>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</si>
  <si>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</si>
  <si>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</si>
  <si>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</si>
  <si>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</si>
  <si>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</si>
  <si>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</si>
  <si>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</si>
  <si>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</si>
  <si>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</si>
  <si>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</si>
  <si>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</si>
  <si>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</si>
  <si>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</si>
  <si>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</si>
  <si>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</si>
  <si>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</si>
  <si>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</si>
  <si>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</si>
  <si>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</si>
  <si>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</si>
  <si>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</si>
  <si>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</si>
  <si>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</si>
  <si>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</si>
  <si>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</si>
  <si>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</si>
  <si>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</si>
  <si>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</si>
  <si>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</si>
  <si>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</si>
  <si>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</si>
  <si>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</si>
  <si>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</si>
  <si>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</si>
  <si>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</si>
  <si>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</si>
  <si>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</si>
  <si>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</si>
  <si>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</si>
  <si>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</si>
  <si>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</si>
  <si>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</si>
  <si>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</si>
  <si>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</si>
  <si>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</si>
  <si>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</si>
  <si>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</si>
  <si>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</si>
  <si>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</si>
  <si>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</si>
  <si>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</si>
  <si>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</si>
  <si>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</si>
  <si>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</si>
  <si>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</si>
  <si>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</si>
  <si>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</si>
  <si>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</si>
  <si>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</si>
  <si>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</si>
  <si>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</si>
  <si>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</si>
  <si>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</si>
  <si>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</si>
  <si>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</si>
  <si>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</si>
  <si>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</si>
  <si>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</si>
  <si>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</si>
  <si>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</si>
  <si>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</si>
  <si>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</si>
  <si>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</si>
  <si>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</si>
  <si>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</si>
  <si>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</si>
  <si>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</si>
  <si>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</si>
  <si>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</si>
  <si>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</si>
  <si>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</si>
  <si>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</si>
  <si>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</si>
  <si>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</si>
  <si>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</si>
  <si>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</si>
  <si>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</si>
  <si>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</si>
  <si>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</si>
  <si>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</si>
  <si>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</si>
  <si>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</si>
  <si>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</si>
  <si>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</si>
  <si>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</si>
  <si>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</si>
  <si>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</si>
  <si>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</si>
  <si>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</si>
  <si>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</si>
  <si>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</si>
  <si>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</si>
  <si>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</si>
  <si>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</si>
  <si>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</si>
  <si>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</si>
  <si>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</si>
  <si>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</si>
  <si>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</si>
  <si>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</si>
  <si>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</si>
  <si>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</si>
  <si>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</si>
  <si>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</si>
  <si>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</si>
  <si>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</si>
  <si>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</si>
  <si>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</si>
  <si>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</si>
  <si>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</si>
  <si>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</si>
  <si>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</si>
  <si>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</si>
  <si>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</si>
  <si>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</si>
  <si>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</si>
  <si>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</si>
  <si>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</si>
  <si>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</si>
  <si>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</si>
  <si>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</si>
  <si>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</si>
  <si>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</si>
  <si>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</si>
  <si>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</si>
  <si>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</si>
  <si>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</si>
  <si>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</si>
  <si>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</si>
  <si>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</si>
  <si>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</si>
  <si>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</si>
  <si>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</si>
  <si>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</si>
  <si>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</si>
  <si>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</si>
  <si>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</si>
  <si>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</si>
  <si>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</si>
  <si>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</si>
  <si>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</si>
  <si>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</si>
  <si>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</si>
  <si>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</si>
  <si>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</si>
  <si>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</si>
  <si>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</si>
  <si>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</si>
  <si>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</si>
  <si>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</si>
  <si>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</si>
  <si>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</si>
  <si>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</si>
  <si>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</si>
  <si>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</si>
  <si>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</si>
  <si>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</si>
  <si>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</si>
  <si>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</si>
  <si>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</si>
  <si>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</si>
  <si>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</si>
  <si>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</si>
  <si>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</si>
  <si>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</si>
  <si>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</si>
  <si>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</si>
  <si>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</si>
  <si>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</si>
  <si>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</si>
  <si>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</si>
  <si>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</si>
  <si>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</si>
  <si>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</si>
  <si>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</si>
  <si>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</si>
  <si>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</si>
  <si>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</si>
  <si>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</si>
  <si>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</si>
  <si>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</si>
  <si>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</si>
  <si>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</si>
  <si>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</si>
  <si>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</si>
  <si>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</si>
  <si>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</si>
  <si>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</si>
  <si>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</si>
  <si>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</si>
  <si>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</si>
  <si>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</si>
  <si>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</si>
  <si>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</si>
  <si>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</si>
  <si>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</si>
  <si>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</si>
  <si>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</si>
  <si>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</si>
  <si>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</si>
  <si>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</si>
  <si>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</si>
  <si>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</si>
  <si>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</si>
  <si>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</si>
  <si>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</si>
  <si>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</si>
  <si>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</si>
  <si>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</si>
  <si>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</si>
  <si>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</si>
  <si>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</si>
  <si>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</si>
  <si>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</si>
  <si>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</si>
  <si>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</si>
  <si>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</si>
  <si>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</si>
  <si>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</si>
  <si>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</si>
  <si>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</si>
  <si>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</si>
  <si>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</si>
  <si>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</si>
  <si>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</si>
  <si>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</si>
  <si>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</si>
  <si>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</si>
  <si>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</si>
  <si>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</si>
  <si>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</si>
  <si>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</si>
  <si>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</si>
  <si>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</si>
  <si>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</si>
  <si>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</si>
  <si>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</si>
  <si>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</si>
  <si>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</si>
  <si>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</si>
  <si>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</si>
  <si>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</si>
  <si>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</si>
  <si>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</si>
  <si>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</si>
  <si>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</si>
  <si>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</si>
  <si>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</si>
  <si>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</si>
  <si>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</si>
  <si>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</si>
  <si>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</si>
  <si>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</si>
  <si>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</si>
  <si>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</si>
  <si>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</si>
  <si>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</si>
  <si>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</si>
  <si>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</si>
  <si>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</si>
  <si>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</si>
  <si>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</si>
  <si>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</si>
  <si>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</si>
  <si>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</si>
  <si>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</si>
  <si>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</si>
  <si>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</si>
  <si>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</si>
  <si>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</si>
  <si>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</si>
  <si>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</si>
  <si>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</si>
  <si>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</si>
  <si>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</si>
  <si>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</si>
  <si>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</si>
  <si>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</si>
  <si>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</si>
  <si>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</si>
  <si>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</si>
  <si>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</si>
  <si>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</si>
  <si>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</si>
  <si>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</si>
  <si>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</si>
  <si>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</si>
  <si>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</si>
  <si>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</si>
  <si>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</si>
  <si>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</si>
  <si>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</si>
  <si>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</si>
  <si>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</si>
  <si>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</si>
  <si>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</si>
  <si>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</si>
  <si>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</si>
  <si>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</si>
  <si>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</si>
  <si>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</si>
  <si>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</si>
  <si>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</si>
  <si>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</si>
  <si>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</si>
  <si>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</si>
  <si>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</si>
  <si>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</si>
  <si>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</si>
  <si>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</si>
  <si>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</si>
  <si>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</si>
  <si>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</si>
  <si>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</si>
  <si>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</si>
  <si>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</si>
  <si>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</si>
  <si>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</si>
  <si>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</si>
  <si>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</si>
  <si>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</si>
  <si>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</si>
  <si>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</si>
  <si>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</si>
  <si>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</si>
  <si>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</si>
  <si>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</si>
  <si>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</si>
  <si>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</si>
  <si>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</si>
  <si>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</si>
  <si>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</si>
  <si>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</si>
  <si>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</si>
  <si>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</si>
  <si>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</si>
  <si>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</si>
  <si>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</si>
  <si>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</si>
  <si>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</si>
  <si>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</si>
  <si>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</si>
  <si>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</si>
  <si>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</si>
  <si>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</si>
  <si>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</si>
  <si>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</si>
  <si>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</si>
  <si>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</si>
  <si>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</si>
  <si>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</si>
  <si>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</si>
  <si>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</si>
  <si>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</si>
  <si>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</si>
  <si>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</si>
  <si>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</si>
  <si>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</si>
  <si>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</si>
  <si>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</si>
  <si>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</si>
  <si>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</si>
  <si>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</si>
  <si>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</si>
  <si>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</si>
  <si>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</si>
  <si>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</si>
  <si>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</si>
  <si>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</si>
  <si>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</si>
  <si>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</si>
  <si>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</si>
  <si>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</si>
  <si>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</si>
  <si>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</si>
  <si>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</si>
  <si>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</si>
  <si>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</si>
  <si>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</si>
  <si>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</si>
  <si>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</si>
  <si>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</si>
  <si>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</si>
  <si>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</si>
  <si>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</si>
  <si>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</si>
  <si>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</si>
  <si>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</si>
  <si>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</si>
  <si>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</si>
  <si>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</si>
  <si>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</si>
  <si>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</si>
  <si>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</si>
  <si>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</si>
  <si>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</si>
  <si>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</si>
  <si>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</si>
  <si>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</si>
  <si>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</si>
  <si>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</si>
  <si>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</si>
  <si>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</si>
  <si>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</si>
  <si>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</si>
  <si>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</si>
  <si>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</si>
  <si>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</si>
  <si>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</si>
  <si>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</si>
  <si>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</si>
  <si>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</si>
  <si>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</si>
  <si>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</si>
  <si>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</si>
  <si>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</si>
  <si>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</si>
  <si>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</si>
  <si>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</si>
  <si>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</si>
  <si>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</si>
  <si>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</si>
  <si>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</si>
  <si>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</si>
  <si>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</si>
  <si>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</si>
  <si>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</si>
  <si>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</si>
  <si>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</si>
  <si>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</si>
  <si>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</si>
  <si>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</si>
  <si>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</si>
  <si>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</si>
  <si>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</si>
  <si>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</si>
  <si>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</si>
  <si>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</si>
  <si>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</si>
  <si>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</si>
  <si>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</si>
  <si>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</si>
  <si>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</si>
  <si>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</si>
  <si>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</si>
  <si>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</si>
  <si>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</si>
  <si>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</si>
  <si>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</si>
  <si>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</si>
  <si>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</si>
  <si>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</si>
  <si>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</si>
  <si>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</si>
  <si>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</si>
  <si>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</si>
  <si>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</si>
  <si>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</si>
  <si>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</si>
  <si>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</si>
  <si>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</si>
  <si>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</si>
  <si>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</si>
  <si>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</si>
  <si>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</si>
  <si>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</si>
  <si>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</si>
  <si>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</si>
  <si>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</si>
  <si>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</si>
  <si>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</si>
  <si>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</si>
  <si>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</si>
  <si>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</si>
  <si>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</si>
  <si>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</si>
  <si>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</si>
  <si>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</si>
  <si>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</si>
  <si>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</si>
  <si>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</si>
  <si>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</si>
  <si>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</si>
  <si>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</si>
  <si>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</si>
  <si>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</si>
  <si>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</si>
  <si>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</si>
  <si>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</si>
  <si>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</si>
  <si>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</si>
  <si>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</si>
  <si>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</si>
  <si>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</si>
  <si>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</si>
  <si>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</si>
  <si>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</si>
  <si>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</si>
  <si>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</si>
  <si>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</si>
  <si>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</si>
  <si>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</si>
  <si>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</si>
  <si>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</si>
  <si>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</si>
  <si>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</si>
  <si>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</si>
  <si>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</si>
  <si>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</si>
  <si>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</si>
  <si>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</si>
  <si>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</si>
  <si>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</si>
  <si>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</si>
  <si>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</si>
  <si>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</si>
  <si>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</si>
  <si>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</si>
  <si>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</si>
  <si>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</si>
  <si>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</si>
  <si>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</si>
  <si>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</si>
  <si>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</si>
  <si>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</si>
  <si>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</si>
  <si>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</si>
  <si>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</si>
  <si>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</si>
  <si>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</si>
  <si>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</si>
  <si>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</si>
  <si>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</si>
  <si>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</si>
  <si>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</si>
  <si>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</si>
  <si>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</si>
  <si>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</si>
  <si>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</si>
  <si>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</si>
  <si>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</si>
  <si>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</si>
  <si>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</si>
  <si>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</si>
  <si>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</si>
  <si>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</si>
  <si>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</si>
  <si>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</si>
  <si>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</si>
  <si>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</si>
  <si>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</si>
  <si>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</si>
  <si>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</si>
  <si>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</si>
  <si>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</si>
  <si>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</si>
  <si>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</si>
  <si>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</si>
  <si>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</si>
  <si>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</si>
  <si>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</si>
  <si>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</si>
  <si>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</si>
  <si>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</si>
  <si>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</si>
  <si>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</si>
  <si>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</si>
  <si>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</si>
  <si>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</si>
  <si>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</si>
  <si>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</si>
  <si>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</si>
  <si>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</si>
  <si>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</si>
  <si>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</si>
  <si>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</si>
  <si>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</si>
  <si>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</si>
  <si>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</si>
  <si>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</si>
  <si>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</si>
  <si>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</si>
  <si>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</si>
  <si>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</si>
  <si>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</si>
  <si>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</si>
  <si>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</si>
  <si>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</si>
  <si>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</si>
  <si>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</si>
  <si>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</si>
  <si>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</si>
  <si>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</si>
  <si>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</si>
  <si>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</si>
  <si>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</si>
  <si>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</si>
  <si>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</si>
  <si>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</si>
  <si>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</si>
  <si>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</si>
  <si>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</si>
  <si>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</si>
  <si>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</si>
  <si>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</si>
  <si>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</si>
  <si>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</si>
  <si>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</si>
  <si>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</si>
  <si>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</si>
  <si>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</si>
  <si>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</si>
  <si>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</si>
  <si>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</si>
  <si>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</si>
  <si>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</si>
  <si>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</si>
  <si>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</si>
  <si>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</si>
  <si>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</si>
  <si>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</si>
  <si>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</si>
  <si>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</si>
  <si>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</si>
  <si>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</si>
  <si>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</si>
  <si>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</si>
  <si>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</si>
  <si>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</si>
  <si>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</si>
  <si>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</si>
  <si>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</si>
  <si>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</si>
  <si>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</si>
  <si>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</si>
  <si>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</si>
  <si>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</si>
  <si>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</si>
  <si>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</si>
  <si>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</si>
  <si>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</si>
  <si>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</si>
  <si>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</si>
  <si>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</si>
  <si>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</si>
  <si>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</si>
  <si>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</si>
  <si>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</si>
  <si>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</si>
  <si>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</si>
  <si>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</si>
  <si>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</si>
  <si>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</si>
  <si>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</si>
  <si>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</si>
  <si>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</si>
  <si>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</si>
  <si>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</si>
  <si>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</si>
  <si>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</si>
  <si>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</si>
  <si>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</si>
  <si>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</si>
  <si>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</si>
  <si>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</si>
  <si>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</si>
  <si>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</si>
  <si>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</si>
  <si>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</si>
  <si>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</si>
  <si>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</si>
  <si>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</si>
  <si>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</si>
  <si>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</si>
  <si>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</si>
  <si>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</si>
  <si>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</si>
  <si>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</si>
  <si>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</si>
  <si>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</si>
  <si>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</si>
  <si>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</si>
  <si>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</si>
  <si>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</si>
  <si>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</si>
  <si>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</si>
  <si>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</si>
  <si>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</si>
  <si>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</si>
  <si>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</si>
  <si>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</si>
  <si>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</si>
  <si>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</si>
  <si>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</si>
  <si>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</si>
  <si>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</si>
  <si>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</si>
  <si>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</si>
  <si>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</si>
  <si>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</si>
  <si>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</si>
  <si>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</si>
  <si>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</si>
  <si>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</si>
  <si>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</si>
  <si>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</si>
  <si>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</si>
  <si>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</si>
  <si>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</si>
  <si>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</si>
  <si>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</si>
  <si>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</si>
  <si>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</si>
  <si>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</si>
  <si>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</si>
  <si>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</si>
  <si>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</si>
  <si>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</si>
  <si>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</si>
  <si>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</si>
  <si>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</si>
  <si>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</si>
  <si>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</si>
  <si>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</si>
  <si>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</si>
  <si>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</si>
  <si>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</si>
  <si>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</si>
  <si>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</si>
  <si>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</si>
  <si>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</si>
  <si>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</si>
  <si>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</si>
  <si>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</si>
  <si>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</si>
  <si>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</si>
  <si>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</si>
  <si>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</si>
  <si>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</si>
  <si>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</si>
  <si>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</si>
  <si>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</si>
  <si>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</si>
  <si>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</si>
  <si>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</si>
  <si>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</si>
  <si>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</si>
  <si>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</si>
  <si>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</si>
  <si>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</si>
  <si>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</si>
  <si>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</si>
  <si>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</si>
  <si>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</si>
  <si>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</si>
  <si>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</si>
  <si>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</si>
  <si>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</si>
  <si>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</si>
  <si>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</si>
  <si>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</si>
  <si>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</si>
  <si>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</si>
  <si>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</si>
  <si>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</si>
  <si>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</si>
  <si>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</si>
  <si>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</si>
  <si>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</si>
  <si>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</si>
  <si>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</si>
  <si>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</si>
  <si>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</si>
  <si>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</si>
  <si>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</si>
  <si>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</si>
  <si>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</si>
  <si>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</si>
  <si>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</si>
  <si>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</si>
  <si>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</si>
  <si>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</si>
  <si>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</si>
  <si>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</si>
  <si>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</si>
  <si>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</si>
  <si>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</si>
  <si>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</si>
  <si>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</si>
  <si>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</si>
  <si>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</si>
  <si>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</si>
  <si>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</si>
  <si>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</si>
  <si>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</si>
  <si>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</si>
  <si>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</si>
  <si>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</si>
  <si>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</si>
  <si>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</si>
  <si>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</si>
  <si>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</si>
  <si>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</si>
  <si>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</si>
  <si>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</si>
  <si>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</si>
  <si>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</si>
  <si>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</si>
  <si>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</si>
  <si>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</si>
  <si>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</si>
  <si>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</si>
  <si>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</si>
  <si>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</si>
  <si>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</si>
  <si>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</si>
  <si>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</si>
  <si>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</si>
  <si>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</si>
  <si>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</si>
  <si>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</si>
  <si>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</si>
  <si>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</si>
  <si>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</si>
  <si>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</si>
  <si>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</si>
  <si>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</si>
  <si>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</si>
  <si>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</si>
  <si>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</si>
  <si>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</si>
  <si>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</si>
  <si>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</si>
  <si>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</si>
  <si>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</si>
  <si>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</si>
  <si>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</si>
  <si>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</si>
  <si>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</si>
  <si>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</si>
  <si>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</si>
  <si>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</si>
  <si>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</si>
  <si>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</si>
  <si>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</si>
  <si>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</si>
  <si>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</si>
  <si>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</si>
  <si>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</si>
  <si>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</si>
  <si>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</si>
  <si>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</si>
  <si>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</si>
  <si>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</si>
  <si>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</si>
  <si>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</si>
  <si>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</si>
  <si>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</si>
  <si>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</si>
  <si>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</si>
  <si>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</si>
  <si>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</si>
  <si>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</si>
  <si>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</si>
  <si>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</si>
  <si>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</si>
  <si>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</si>
  <si>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</si>
  <si>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</si>
  <si>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</si>
  <si>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</si>
  <si>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</si>
  <si>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</si>
  <si>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</si>
  <si>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</si>
  <si>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</si>
  <si>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</si>
  <si>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</si>
  <si>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</si>
  <si>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</si>
  <si>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</si>
  <si>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</si>
  <si>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</si>
  <si>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</si>
  <si>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</si>
  <si>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</si>
  <si>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</si>
  <si>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</si>
  <si>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</si>
  <si>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</si>
  <si>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</si>
  <si>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</si>
  <si>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</si>
  <si>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</si>
  <si>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</si>
  <si>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</si>
  <si>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</si>
  <si>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</si>
  <si>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</si>
  <si>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</si>
  <si>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</si>
  <si>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</si>
  <si>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</si>
  <si>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</si>
  <si>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</si>
  <si>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</si>
  <si>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</si>
  <si>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</si>
  <si>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</si>
  <si>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</si>
  <si>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</si>
  <si>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</si>
  <si>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</si>
  <si>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</si>
  <si>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</si>
  <si>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</si>
  <si>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</si>
  <si>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</si>
  <si>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</si>
  <si>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</si>
  <si>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</si>
  <si>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</si>
  <si>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</si>
  <si>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</si>
  <si>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</si>
  <si>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</si>
  <si>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</si>
  <si>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</si>
  <si>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</si>
  <si>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</si>
  <si>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</si>
  <si>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</si>
  <si>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</si>
  <si>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</si>
  <si>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</si>
  <si>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</si>
  <si>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</si>
  <si>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</si>
  <si>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</si>
  <si>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</si>
  <si>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</si>
  <si>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</si>
  <si>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</si>
  <si>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</si>
  <si>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</si>
  <si>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</si>
  <si>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</si>
  <si>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</si>
  <si>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</si>
  <si>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</si>
  <si>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</si>
  <si>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</si>
  <si>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</si>
  <si>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</si>
  <si>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</si>
  <si>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</si>
  <si>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</si>
  <si>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</si>
  <si>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</si>
  <si>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</si>
  <si>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</si>
  <si>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</si>
  <si>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</si>
  <si>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</si>
  <si>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</si>
  <si>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</si>
  <si>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</si>
  <si>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</si>
  <si>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</si>
  <si>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</si>
  <si>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</si>
  <si>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</si>
  <si>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</si>
  <si>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</si>
  <si>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</si>
  <si>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</si>
  <si>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</si>
  <si>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</si>
  <si>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</si>
  <si>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</si>
  <si>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</si>
  <si>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</si>
  <si>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</si>
  <si>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</si>
  <si>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</si>
  <si>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</si>
  <si>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</si>
  <si>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</si>
  <si>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</si>
  <si>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</si>
  <si>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</si>
  <si>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</si>
  <si>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</si>
  <si>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</si>
  <si>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</si>
  <si>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</si>
  <si>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</si>
  <si>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</si>
  <si>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</si>
  <si>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</si>
  <si>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</si>
  <si>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</si>
  <si>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</si>
  <si>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</si>
  <si>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</si>
  <si>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</si>
  <si>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</si>
  <si>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</si>
  <si>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</si>
  <si>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</si>
  <si>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</si>
  <si>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</si>
  <si>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</si>
  <si>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</si>
  <si>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</si>
  <si>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</si>
  <si>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</si>
  <si>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</si>
  <si>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</si>
  <si>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</si>
  <si>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</si>
  <si>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</si>
  <si>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</si>
  <si>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</si>
  <si>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</si>
  <si>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</si>
  <si>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</si>
  <si>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</si>
  <si>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</si>
  <si>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</si>
  <si>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</si>
  <si>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</si>
  <si>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</si>
  <si>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</si>
  <si>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</si>
  <si>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</si>
  <si>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</si>
  <si>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</si>
  <si>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</si>
  <si>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</si>
  <si>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</si>
  <si>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</si>
  <si>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</si>
  <si>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</si>
  <si>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</si>
  <si>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</si>
  <si>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</si>
  <si>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</si>
  <si>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</si>
  <si>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</si>
  <si>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</si>
  <si>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</si>
  <si>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</si>
  <si>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</si>
  <si>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</si>
  <si>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</si>
  <si>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</si>
  <si>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</si>
  <si>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</si>
  <si>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</si>
  <si>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</si>
  <si>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</si>
  <si>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</si>
  <si>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</si>
  <si>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</si>
  <si>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</si>
  <si>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</si>
  <si>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</si>
  <si>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</si>
  <si>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</si>
  <si>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</si>
  <si>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</si>
  <si>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</si>
  <si>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</si>
  <si>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</si>
  <si>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</si>
  <si>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</si>
  <si>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</si>
  <si>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</si>
  <si>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</si>
  <si>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</si>
  <si>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</si>
  <si>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</si>
  <si>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</si>
  <si>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</si>
  <si>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</si>
  <si>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</si>
  <si>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</si>
  <si>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</si>
  <si>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</si>
  <si>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</si>
  <si>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</si>
  <si>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</si>
  <si>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</si>
  <si>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</si>
  <si>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</si>
  <si>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</si>
  <si>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</si>
  <si>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</si>
  <si>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</si>
  <si>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</si>
  <si>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</si>
  <si>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</si>
  <si>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</si>
  <si>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</si>
  <si>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</si>
  <si>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</si>
  <si>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</si>
  <si>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</si>
  <si>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</si>
  <si>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</si>
  <si>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</si>
  <si>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</si>
  <si>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</si>
  <si>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</si>
  <si>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</si>
  <si>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</si>
  <si>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</si>
  <si>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</si>
  <si>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</si>
  <si>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</si>
  <si>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</si>
  <si>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</si>
  <si>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</si>
  <si>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</si>
  <si>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</si>
  <si>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</si>
  <si>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</si>
  <si>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</si>
  <si>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</si>
  <si>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</si>
  <si>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</si>
  <si>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</si>
  <si>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</si>
  <si>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</si>
  <si>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</si>
  <si>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</si>
  <si>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</si>
  <si>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</si>
  <si>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</si>
  <si>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</si>
  <si>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</si>
  <si>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</si>
  <si>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</si>
  <si>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</si>
  <si>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</si>
  <si>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</si>
  <si>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</si>
  <si>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</si>
  <si>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</si>
  <si>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</si>
  <si>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</si>
  <si>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</si>
  <si>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</si>
  <si>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</si>
  <si>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</si>
  <si>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</si>
  <si>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</si>
  <si>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</si>
  <si>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</si>
  <si>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</si>
  <si>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</si>
  <si>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</si>
  <si>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</si>
  <si>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</si>
  <si>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</si>
  <si>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</si>
  <si>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</si>
  <si>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</si>
  <si>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</si>
  <si>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</si>
  <si>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</si>
  <si>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</si>
  <si>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</si>
  <si>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</si>
  <si>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</si>
  <si>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</si>
  <si>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</si>
  <si>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</si>
  <si>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</si>
  <si>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</si>
  <si>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</si>
  <si>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</si>
  <si>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</si>
  <si>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</si>
  <si>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</si>
  <si>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</si>
  <si>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</si>
  <si>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</si>
  <si>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</si>
  <si>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</si>
  <si>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</si>
  <si>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</si>
  <si>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</si>
  <si>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</si>
  <si>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</si>
  <si>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</si>
  <si>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</si>
  <si>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</si>
  <si>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</si>
  <si>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</si>
  <si>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</si>
  <si>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</si>
  <si>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</si>
  <si>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</si>
  <si>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</si>
  <si>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</si>
  <si>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</si>
  <si>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</si>
  <si>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</si>
  <si>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</si>
  <si>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</si>
  <si>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</si>
  <si>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</si>
  <si>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</si>
  <si>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</si>
  <si>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</si>
  <si>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</si>
  <si>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</si>
  <si>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</si>
  <si>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</si>
  <si>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</si>
  <si>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</si>
  <si>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</si>
  <si>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</si>
  <si>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</si>
  <si>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</si>
  <si>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</si>
  <si>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</si>
  <si>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</si>
  <si>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</si>
  <si>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</si>
  <si>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</si>
  <si>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</si>
  <si>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</si>
  <si>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</si>
  <si>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</si>
  <si>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</si>
  <si>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</si>
  <si>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</si>
  <si>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</si>
  <si>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</si>
  <si>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</si>
  <si>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</si>
  <si>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</si>
  <si>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</si>
  <si>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</si>
  <si>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</si>
  <si>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</si>
  <si>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</si>
  <si>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</si>
  <si>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</si>
  <si>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</si>
  <si>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</si>
  <si>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</si>
  <si>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</si>
  <si>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</si>
  <si>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</si>
  <si>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</si>
  <si>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</si>
  <si>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</si>
  <si>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</si>
  <si>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</si>
  <si>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</si>
  <si>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</si>
  <si>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</si>
  <si>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</si>
  <si>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</si>
  <si>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</si>
  <si>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</si>
  <si>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</si>
  <si>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</si>
  <si>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</si>
  <si>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</si>
  <si>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</si>
  <si>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</si>
  <si>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</si>
  <si>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</si>
  <si>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</si>
  <si>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</si>
  <si>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</si>
  <si>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</si>
  <si>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</si>
  <si>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</si>
  <si>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</si>
  <si>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</si>
  <si>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</si>
  <si>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</si>
  <si>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</si>
  <si>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</si>
  <si>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</si>
  <si>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</si>
  <si>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</si>
  <si>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</si>
  <si>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</si>
  <si>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</si>
  <si>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</si>
  <si>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</si>
  <si>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</si>
  <si>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</si>
  <si>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</si>
  <si>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</si>
  <si>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</si>
  <si>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</si>
  <si>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</si>
  <si>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</si>
  <si>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</si>
  <si>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</si>
  <si>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</si>
  <si>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</si>
  <si>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</si>
  <si>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</si>
  <si>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</si>
  <si>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</si>
  <si>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</si>
  <si>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</si>
  <si>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</si>
  <si>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</si>
  <si>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</si>
  <si>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</si>
  <si>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</si>
  <si>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</si>
  <si>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</si>
  <si>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</si>
  <si>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</si>
  <si>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</si>
  <si>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</si>
  <si>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</si>
  <si>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</si>
  <si>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</si>
  <si>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</si>
  <si>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</si>
  <si>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</si>
  <si>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</si>
  <si>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</si>
  <si>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</si>
  <si>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</si>
  <si>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</si>
  <si>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</si>
  <si>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</si>
  <si>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</si>
  <si>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</si>
  <si>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</si>
  <si>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</si>
  <si>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</si>
  <si>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</si>
  <si>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</si>
  <si>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</si>
  <si>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</si>
  <si>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</si>
  <si>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</si>
  <si>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</si>
  <si>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</si>
  <si>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</si>
  <si>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</si>
  <si>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</si>
  <si>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</si>
  <si>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</si>
  <si>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</si>
  <si>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</si>
  <si>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</si>
  <si>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</si>
  <si>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</si>
  <si>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</si>
  <si>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</si>
  <si>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</si>
  <si>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</si>
  <si>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</si>
  <si>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</si>
  <si>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</si>
  <si>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</si>
  <si>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</si>
  <si>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</si>
  <si>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</si>
  <si>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</si>
  <si>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</si>
  <si>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</si>
  <si>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</si>
  <si>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</si>
  <si>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</si>
  <si>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</si>
  <si>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</si>
  <si>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</si>
  <si>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</si>
  <si>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</si>
  <si>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</si>
  <si>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</si>
  <si>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</si>
  <si>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</si>
  <si>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</si>
  <si>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</si>
  <si>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</si>
  <si>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</si>
  <si>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</si>
  <si>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</si>
  <si>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</si>
  <si>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</si>
  <si>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</si>
  <si>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</si>
  <si>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</si>
  <si>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</si>
  <si>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</si>
  <si>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</si>
  <si>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</si>
  <si>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</si>
  <si>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</si>
  <si>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</si>
  <si>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</si>
  <si>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</si>
  <si>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</si>
  <si>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</si>
  <si>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</si>
  <si>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</si>
  <si>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</si>
  <si>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</si>
  <si>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</si>
  <si>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</si>
  <si>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</si>
  <si>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</si>
  <si>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</si>
  <si>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</si>
  <si>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</si>
  <si>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</si>
  <si>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</si>
  <si>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</si>
  <si>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</si>
  <si>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</si>
  <si>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</si>
  <si>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</si>
  <si>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</si>
  <si>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</si>
  <si>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</si>
  <si>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</si>
  <si>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</si>
  <si>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</si>
  <si>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</si>
  <si>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</si>
  <si>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</si>
  <si>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</si>
  <si>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</si>
  <si>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</si>
  <si>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</si>
  <si>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</si>
  <si>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</si>
  <si>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</si>
  <si>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</si>
  <si>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</si>
  <si>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</si>
  <si>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</si>
  <si>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</si>
  <si>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</si>
  <si>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</si>
  <si>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</si>
  <si>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</si>
  <si>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</si>
  <si>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</si>
  <si>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</si>
  <si>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</si>
  <si>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</si>
  <si>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</si>
  <si>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</si>
  <si>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</si>
  <si>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</si>
  <si>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</si>
  <si>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</si>
  <si>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</si>
  <si>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</si>
  <si>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</si>
  <si>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</si>
  <si>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</si>
  <si>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</si>
  <si>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</si>
  <si>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</si>
  <si>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</si>
  <si>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</si>
  <si>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</si>
  <si>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</si>
  <si>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</si>
  <si>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</si>
  <si>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</si>
  <si>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</si>
  <si>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</si>
  <si>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</si>
  <si>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</si>
  <si>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</si>
  <si>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</si>
  <si>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</si>
  <si>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</si>
  <si>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</si>
  <si>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</si>
  <si>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</si>
  <si>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</si>
  <si>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</si>
  <si>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</si>
  <si>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</si>
  <si>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</si>
  <si>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</si>
  <si>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</si>
  <si>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</si>
  <si>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</si>
  <si>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</si>
  <si>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</si>
  <si>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</si>
  <si>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</si>
  <si>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</si>
  <si>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</si>
  <si>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</si>
  <si>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</si>
  <si>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</si>
  <si>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</si>
  <si>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</si>
  <si>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</si>
  <si>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</si>
  <si>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</si>
  <si>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</si>
  <si>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</si>
  <si>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</si>
  <si>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</si>
  <si>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</si>
  <si>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</si>
  <si>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</si>
  <si>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</si>
  <si>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</si>
  <si>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</si>
  <si>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</si>
  <si>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</si>
  <si>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</si>
  <si>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</si>
  <si>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</si>
  <si>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</si>
  <si>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</si>
  <si>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</si>
  <si>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</si>
  <si>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</si>
  <si>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</si>
  <si>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</si>
  <si>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</si>
  <si>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</si>
  <si>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</si>
  <si>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</si>
  <si>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</si>
  <si>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</si>
  <si>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</si>
  <si>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</si>
  <si>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</si>
  <si>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</si>
  <si>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</si>
  <si>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</si>
  <si>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</si>
  <si>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</si>
  <si>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</si>
  <si>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</si>
  <si>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</si>
  <si>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</si>
  <si>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</si>
  <si>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</si>
  <si>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</si>
  <si>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</si>
  <si>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</si>
  <si>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</si>
  <si>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</si>
  <si>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</si>
  <si>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</si>
  <si>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</si>
  <si>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</si>
  <si>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</si>
  <si>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</si>
  <si>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</si>
  <si>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</si>
  <si>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</si>
  <si>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</si>
  <si>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</si>
  <si>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</si>
  <si>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</si>
  <si>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</si>
  <si>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</si>
  <si>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</si>
  <si>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</si>
  <si>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</si>
  <si>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</si>
  <si>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</si>
  <si>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</si>
  <si>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</si>
  <si>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</si>
  <si>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</si>
  <si>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</si>
  <si>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</si>
  <si>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</si>
  <si>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</si>
  <si>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</si>
  <si>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</si>
  <si>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</si>
  <si>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</si>
  <si>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</si>
  <si>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</si>
  <si>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</si>
  <si>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</si>
  <si>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</si>
  <si>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</si>
  <si>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</si>
  <si>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</si>
  <si>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</si>
  <si>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</si>
  <si>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</si>
  <si>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</si>
  <si>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</si>
  <si>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</si>
  <si>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</si>
  <si>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</si>
  <si>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</si>
  <si>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</si>
  <si>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</si>
  <si>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</si>
  <si>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</si>
  <si>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</si>
  <si>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</si>
  <si>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</si>
  <si>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</si>
  <si>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</si>
  <si>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</si>
  <si>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</si>
  <si>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</si>
  <si>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</si>
  <si>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</si>
  <si>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</si>
  <si>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</si>
  <si>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</si>
  <si>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</si>
  <si>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</si>
  <si>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</si>
  <si>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</si>
  <si>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</si>
  <si>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</si>
  <si>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</si>
  <si>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</si>
  <si>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</si>
  <si>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</si>
  <si>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</si>
  <si>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</si>
  <si>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</si>
  <si>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</si>
  <si>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</si>
  <si>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</si>
  <si>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</si>
  <si>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</si>
  <si>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</si>
  <si>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</si>
  <si>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</si>
  <si>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</si>
  <si>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</si>
  <si>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</si>
  <si>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</si>
  <si>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</si>
  <si>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</si>
  <si>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</si>
  <si>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</si>
  <si>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</si>
  <si>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</si>
  <si>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</si>
  <si>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</si>
  <si>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</si>
  <si>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</si>
  <si>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</si>
  <si>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</si>
  <si>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</si>
  <si>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</si>
  <si>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</si>
  <si>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</si>
  <si>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</si>
  <si>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</si>
  <si>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</si>
  <si>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</si>
  <si>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</si>
  <si>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</si>
  <si>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</si>
  <si>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</si>
  <si>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</si>
  <si>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</si>
  <si>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</si>
  <si>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</si>
  <si>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</si>
  <si>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</si>
  <si>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</si>
  <si>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</si>
  <si>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</si>
  <si>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</si>
  <si>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</si>
  <si>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</si>
  <si>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</si>
  <si>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</si>
  <si>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</si>
  <si>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</si>
  <si>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</si>
  <si>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</si>
  <si>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</si>
  <si>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</si>
  <si>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</si>
  <si>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</si>
  <si>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</si>
  <si>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</si>
  <si>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</si>
  <si>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</si>
  <si>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</si>
  <si>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</si>
  <si>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</si>
  <si>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</si>
  <si>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</si>
  <si>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</si>
  <si>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</si>
  <si>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</si>
  <si>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</si>
  <si>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</si>
  <si>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</si>
  <si>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</si>
  <si>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</si>
  <si>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</si>
  <si>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</si>
  <si>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</si>
  <si>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</si>
  <si>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</si>
  <si>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</si>
  <si>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</si>
  <si>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</si>
  <si>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</si>
  <si>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</si>
  <si>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</si>
  <si>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</si>
  <si>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</si>
  <si>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</si>
  <si>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</si>
  <si>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</si>
  <si>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</si>
  <si>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</si>
  <si>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</si>
  <si>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</si>
  <si>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</si>
  <si>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</si>
  <si>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</si>
  <si>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</si>
  <si>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</si>
  <si>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</si>
  <si>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</si>
  <si>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</si>
  <si>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</si>
  <si>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</si>
  <si>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</si>
  <si>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</si>
  <si>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</si>
  <si>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</si>
  <si>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</si>
  <si>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</si>
  <si>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</si>
  <si>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</si>
  <si>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</si>
  <si>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</si>
  <si>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</si>
  <si>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</si>
  <si>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</si>
  <si>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</si>
  <si>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</si>
  <si>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</si>
  <si>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</si>
  <si>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</si>
  <si>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</si>
  <si>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</si>
  <si>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</si>
  <si>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</si>
  <si>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</si>
  <si>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</si>
  <si>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</si>
  <si>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</si>
  <si>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</si>
  <si>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</si>
  <si>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</si>
  <si>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</si>
  <si>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</si>
  <si>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</si>
  <si>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</si>
  <si>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</si>
  <si>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</si>
  <si>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</si>
  <si>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</si>
  <si>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</si>
  <si>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</si>
  <si>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</si>
  <si>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</si>
  <si>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</si>
  <si>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</si>
  <si>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</si>
  <si>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</si>
  <si>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</si>
  <si>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</si>
  <si>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</si>
  <si>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</si>
  <si>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</si>
  <si>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</si>
  <si>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</si>
  <si>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</si>
  <si>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</si>
  <si>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</si>
  <si>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</si>
  <si>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</si>
  <si>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</si>
  <si>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</si>
  <si>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</si>
  <si>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</si>
  <si>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</si>
  <si>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</si>
  <si>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</si>
  <si>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</si>
  <si>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</si>
  <si>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</si>
  <si>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</si>
  <si>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</si>
  <si>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</si>
  <si>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</si>
  <si>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</si>
  <si>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</si>
  <si>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</si>
  <si>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</si>
  <si>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</si>
  <si>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</si>
  <si>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</si>
  <si>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</si>
  <si>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</si>
  <si>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</si>
  <si>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</si>
  <si>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</si>
  <si>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</si>
  <si>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</si>
  <si>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</si>
  <si>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</si>
  <si>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</si>
  <si>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</si>
  <si>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</si>
  <si>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</si>
  <si>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</si>
  <si>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</si>
  <si>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</si>
  <si>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</si>
  <si>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</si>
  <si>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</si>
  <si>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</si>
  <si>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</si>
  <si>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</si>
  <si>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</si>
  <si>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</si>
  <si>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</si>
  <si>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</si>
  <si>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</si>
  <si>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</si>
  <si>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</si>
  <si>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</si>
  <si>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</si>
  <si>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</si>
  <si>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</si>
  <si>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</si>
  <si>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</si>
  <si>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</si>
  <si>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</si>
  <si>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</si>
  <si>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</si>
  <si>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</si>
  <si>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</si>
  <si>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</si>
  <si>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</si>
  <si>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</si>
  <si>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</si>
  <si>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</si>
  <si>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</si>
  <si>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</si>
  <si>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</si>
  <si>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</si>
  <si>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</si>
  <si>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</si>
  <si>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</si>
  <si>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</si>
  <si>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</si>
  <si>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</si>
  <si>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</si>
  <si>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</si>
  <si>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</si>
  <si>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</si>
  <si>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</si>
  <si>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</si>
  <si>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</si>
  <si>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</si>
  <si>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</si>
  <si>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</si>
  <si>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</si>
  <si>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</si>
  <si>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</si>
  <si>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</si>
  <si>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</si>
  <si>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</si>
  <si>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</si>
  <si>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</si>
  <si>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</si>
  <si>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</si>
  <si>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</si>
  <si>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</si>
  <si>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</si>
  <si>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</si>
  <si>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</si>
  <si>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</si>
  <si>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</si>
  <si>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</si>
  <si>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</si>
  <si>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</si>
  <si>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</si>
  <si>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</si>
  <si>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</si>
  <si>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</si>
  <si>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</si>
  <si>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</si>
  <si>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</si>
  <si>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</si>
  <si>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</si>
  <si>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</si>
  <si>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</si>
  <si>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</si>
  <si>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</si>
  <si>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</si>
  <si>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</si>
  <si>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</si>
  <si>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</si>
  <si>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</si>
  <si>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</si>
  <si>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</si>
  <si>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</si>
  <si>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</si>
  <si>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</si>
  <si>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</si>
  <si>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</si>
  <si>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</si>
  <si>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</si>
  <si>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</si>
  <si>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</si>
  <si>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</si>
  <si>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</si>
  <si>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</si>
  <si>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</si>
  <si>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</si>
  <si>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</si>
  <si>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</si>
  <si>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</si>
  <si>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</si>
  <si>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</si>
  <si>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</si>
  <si>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</si>
  <si>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</si>
  <si>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</si>
  <si>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</si>
  <si>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</si>
  <si>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</si>
  <si>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</si>
  <si>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</si>
  <si>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</si>
  <si>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</si>
  <si>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</si>
  <si>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</si>
  <si>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</si>
  <si>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</si>
  <si>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</si>
  <si>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</si>
  <si>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</si>
  <si>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</si>
  <si>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</si>
  <si>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</si>
  <si>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</si>
  <si>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</si>
  <si>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</si>
  <si>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</si>
  <si>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</si>
  <si>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</si>
  <si>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</si>
  <si>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</si>
  <si>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</si>
  <si>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</si>
  <si>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</si>
  <si>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</si>
  <si>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</si>
  <si>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</si>
  <si>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</si>
  <si>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</si>
  <si>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</si>
  <si>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</si>
  <si>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</si>
  <si>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</si>
  <si>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</si>
  <si>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</si>
  <si>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</si>
  <si>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</si>
  <si>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</si>
  <si>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</si>
  <si>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</si>
  <si>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</si>
  <si>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</si>
  <si>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</si>
  <si>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</si>
  <si>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</si>
  <si>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</si>
  <si>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</si>
  <si>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</si>
  <si>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</si>
  <si>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</si>
  <si>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</si>
  <si>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</si>
  <si>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</si>
  <si>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</si>
  <si>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</si>
  <si>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</si>
  <si>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</si>
  <si>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</si>
  <si>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</si>
  <si>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</si>
  <si>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</si>
  <si>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</si>
  <si>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</si>
  <si>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</si>
  <si>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</si>
  <si>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</si>
  <si>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</si>
  <si>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</si>
  <si>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</si>
  <si>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</si>
  <si>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</si>
  <si>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</si>
  <si>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</si>
  <si>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</si>
  <si>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</si>
  <si>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</si>
  <si>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</si>
  <si>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</si>
  <si>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</si>
  <si>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</si>
  <si>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</si>
  <si>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</si>
  <si>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</si>
  <si>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</si>
  <si>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</si>
  <si>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</si>
  <si>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</si>
  <si>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</si>
  <si>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</si>
  <si>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</si>
  <si>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</si>
  <si>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</si>
  <si>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</si>
  <si>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</si>
  <si>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</si>
  <si>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</si>
  <si>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</si>
  <si>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</si>
  <si>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</si>
  <si>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</si>
  <si>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</si>
  <si>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</si>
  <si>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</si>
  <si>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</si>
  <si>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</si>
  <si>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</si>
  <si>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</si>
  <si>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</si>
  <si>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</si>
  <si>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</si>
  <si>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</si>
  <si>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</si>
  <si>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</si>
  <si>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</si>
  <si>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</si>
  <si>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</si>
  <si>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</si>
  <si>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</si>
  <si>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</si>
  <si>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</si>
  <si>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</si>
  <si>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</si>
  <si>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</si>
  <si>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</si>
  <si>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</si>
  <si>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</si>
  <si>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</si>
  <si>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</si>
  <si>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</si>
  <si>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</si>
  <si>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</si>
  <si>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</si>
  <si>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</si>
  <si>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</si>
  <si>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</si>
  <si>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</si>
  <si>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</si>
  <si>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</si>
  <si>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</si>
  <si>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</si>
  <si>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</si>
  <si>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</si>
  <si>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</si>
  <si>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</si>
  <si>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</si>
  <si>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</si>
  <si>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</si>
  <si>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</si>
  <si>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</si>
  <si>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</si>
  <si>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</si>
  <si>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</si>
  <si>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</si>
  <si>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</si>
  <si>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</si>
  <si>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</si>
  <si>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</si>
  <si>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</si>
  <si>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</si>
  <si>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</si>
  <si>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</si>
  <si>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</si>
  <si>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</si>
  <si>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</si>
  <si>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</si>
  <si>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</si>
  <si>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</si>
  <si>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</si>
  <si>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</si>
  <si>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</si>
  <si>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</si>
  <si>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</si>
  <si>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</si>
  <si>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</si>
  <si>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</si>
  <si>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</si>
  <si>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</si>
  <si>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</si>
  <si>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</si>
  <si>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</si>
  <si>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</si>
  <si>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</si>
  <si>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</si>
  <si>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</si>
  <si>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</si>
  <si>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</si>
  <si>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</si>
  <si>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</si>
  <si>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</si>
  <si>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</si>
  <si>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</si>
  <si>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</si>
  <si>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</si>
  <si>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</si>
  <si>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</si>
  <si>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</si>
  <si>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</si>
  <si>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</si>
  <si>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</si>
  <si>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</si>
  <si>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</si>
  <si>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</si>
  <si>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</si>
  <si>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</si>
  <si>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</si>
  <si>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</si>
  <si>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</si>
  <si>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</si>
  <si>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</si>
  <si>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</si>
  <si>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</si>
  <si>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</si>
  <si>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</si>
  <si>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</si>
  <si>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</si>
  <si>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</si>
  <si>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</si>
  <si>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</si>
  <si>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</si>
  <si>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</si>
  <si>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</si>
  <si>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</si>
  <si>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</si>
  <si>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</si>
  <si>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</si>
  <si>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</si>
  <si>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</si>
  <si>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</si>
  <si>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</si>
  <si>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</si>
  <si>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</si>
  <si>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</si>
  <si>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</si>
  <si>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</si>
  <si>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</si>
  <si>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</si>
  <si>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</si>
  <si>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</si>
  <si>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</si>
  <si>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</si>
  <si>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</si>
  <si>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</si>
  <si>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</si>
  <si>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</si>
  <si>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</si>
  <si>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</si>
  <si>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</si>
  <si>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</si>
  <si>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</si>
  <si>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</si>
  <si>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</si>
  <si>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</si>
  <si>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</si>
  <si>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</si>
  <si>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</si>
  <si>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</si>
  <si>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</si>
  <si>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</si>
  <si>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</si>
  <si>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</si>
  <si>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</si>
  <si>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</si>
  <si>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</si>
  <si>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</si>
  <si>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</si>
  <si>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</si>
  <si>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</si>
  <si>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</si>
  <si>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</si>
  <si>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</si>
  <si>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</si>
  <si>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</si>
  <si>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</si>
  <si>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</si>
  <si>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</si>
  <si>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</si>
  <si>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</si>
  <si>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</si>
  <si>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</si>
  <si>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</si>
  <si>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</si>
  <si>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</si>
  <si>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</si>
  <si>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</si>
  <si>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</si>
  <si>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</si>
  <si>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</si>
  <si>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</si>
  <si>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</si>
  <si>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</si>
  <si>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</si>
  <si>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</si>
  <si>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</si>
  <si>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</si>
  <si>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</si>
  <si>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</si>
  <si>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</si>
  <si>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</si>
  <si>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</si>
  <si>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</si>
  <si>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</si>
  <si>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</si>
  <si>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</si>
  <si>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</si>
  <si>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</si>
  <si>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</si>
  <si>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</si>
  <si>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</si>
  <si>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</si>
  <si>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</si>
  <si>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</si>
  <si>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</si>
  <si>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</si>
  <si>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</si>
  <si>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</si>
  <si>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</si>
  <si>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</si>
  <si>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</si>
  <si>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</si>
  <si>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</si>
  <si>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</si>
  <si>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</si>
  <si>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</si>
  <si>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</si>
  <si>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</si>
  <si>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</si>
  <si>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</si>
  <si>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</si>
  <si>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</si>
  <si>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</si>
  <si>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</si>
  <si>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</si>
  <si>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</si>
  <si>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</si>
  <si>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</si>
  <si>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</si>
  <si>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</si>
  <si>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</si>
  <si>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</si>
  <si>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</si>
  <si>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</si>
  <si>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</si>
  <si>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</si>
  <si>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</si>
  <si>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</si>
  <si>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</si>
  <si>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</si>
  <si>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</si>
  <si>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</si>
  <si>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</si>
  <si>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</si>
  <si>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</si>
  <si>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</si>
  <si>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</si>
  <si>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</si>
  <si>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</si>
  <si>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</si>
  <si>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</si>
  <si>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</si>
  <si>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</si>
  <si>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</si>
  <si>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</si>
  <si>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</si>
  <si>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</si>
  <si>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</si>
  <si>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</si>
  <si>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</si>
  <si>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</si>
  <si>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</si>
  <si>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</si>
  <si>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</si>
  <si>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</si>
  <si>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</si>
  <si>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</si>
  <si>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</si>
  <si>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</si>
  <si>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</si>
  <si>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</si>
  <si>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</si>
  <si>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</si>
  <si>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</si>
  <si>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</si>
  <si>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</si>
  <si>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</si>
  <si>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</si>
  <si>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</si>
  <si>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</si>
  <si>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</si>
  <si>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</si>
  <si>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</si>
  <si>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</si>
  <si>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</si>
  <si>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</si>
  <si>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</si>
  <si>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</si>
  <si>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</si>
  <si>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</si>
  <si>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</si>
  <si>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</si>
  <si>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</si>
  <si>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</si>
  <si>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</si>
  <si>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</si>
  <si>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</si>
  <si>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</si>
  <si>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</si>
  <si>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</si>
  <si>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</si>
  <si>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</si>
  <si>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</si>
  <si>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</si>
  <si>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</si>
  <si>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</si>
  <si>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</si>
  <si>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</si>
  <si>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</si>
  <si>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</si>
  <si>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</si>
  <si>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</si>
  <si>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</si>
  <si>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</si>
  <si>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</si>
  <si>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</si>
  <si>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</si>
  <si>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</si>
  <si>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</si>
  <si>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</si>
  <si>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</si>
  <si>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</si>
  <si>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</si>
  <si>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</si>
  <si>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</si>
  <si>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</si>
  <si>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</si>
  <si>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</si>
  <si>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</si>
  <si>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</si>
  <si>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</si>
  <si>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</si>
  <si>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</si>
  <si>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</si>
  <si>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</si>
  <si>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</si>
  <si>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</si>
  <si>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</si>
  <si>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</si>
  <si>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</si>
  <si>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</si>
  <si>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</si>
  <si>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</si>
  <si>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</si>
  <si>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</si>
  <si>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</si>
  <si>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</si>
  <si>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</si>
  <si>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</si>
  <si>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</si>
  <si>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</si>
  <si>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</si>
  <si>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</si>
  <si>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</si>
  <si>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</si>
  <si>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</si>
  <si>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</si>
  <si>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</si>
  <si>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</si>
  <si>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</si>
  <si>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</si>
  <si>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</si>
  <si>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</si>
  <si>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</si>
  <si>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</si>
  <si>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</si>
  <si>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</si>
  <si>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</si>
  <si>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</si>
  <si>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</si>
  <si>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</si>
  <si>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</si>
  <si>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</si>
  <si>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</si>
  <si>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</si>
  <si>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</si>
  <si>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</si>
  <si>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</si>
  <si>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</si>
  <si>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</si>
  <si>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</si>
  <si>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</si>
  <si>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</si>
  <si>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</si>
  <si>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</si>
  <si>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</si>
  <si>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</si>
  <si>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</si>
  <si>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</si>
  <si>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</si>
  <si>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</si>
  <si>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</si>
  <si>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</si>
  <si>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</si>
  <si>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</si>
  <si>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</si>
  <si>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</si>
  <si>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</si>
  <si>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</si>
  <si>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</si>
  <si>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</si>
  <si>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</si>
  <si>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</si>
  <si>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</si>
  <si>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</si>
  <si>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</si>
  <si>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</si>
  <si>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</si>
  <si>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</si>
  <si>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</si>
  <si>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</si>
  <si>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</si>
  <si>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</si>
  <si>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</si>
  <si>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</si>
  <si>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</si>
  <si>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</si>
  <si>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</si>
  <si>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</si>
  <si>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</si>
  <si>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</si>
  <si>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</si>
  <si>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</si>
  <si>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</si>
  <si>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</si>
  <si>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</si>
  <si>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</si>
  <si>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</si>
  <si>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</si>
  <si>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</si>
  <si>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</si>
  <si>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</si>
  <si>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</si>
  <si>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</si>
  <si>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</si>
  <si>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</si>
  <si>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</si>
  <si>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</si>
  <si>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</si>
  <si>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</si>
  <si>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</si>
  <si>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</si>
  <si>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</si>
  <si>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</si>
  <si>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</si>
  <si>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</si>
  <si>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</si>
  <si>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</si>
  <si>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</si>
  <si>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</si>
  <si>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</si>
  <si>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</si>
  <si>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</si>
  <si>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</si>
  <si>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</si>
  <si>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</si>
  <si>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</si>
  <si>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</si>
  <si>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</si>
  <si>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</si>
  <si>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</si>
  <si>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</si>
  <si>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</si>
  <si>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</si>
  <si>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</si>
  <si>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</si>
  <si>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</si>
  <si>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</si>
  <si>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</si>
  <si>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</si>
  <si>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</si>
  <si>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</si>
  <si>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</si>
  <si>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</si>
  <si>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</si>
  <si>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</si>
  <si>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</si>
  <si>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</si>
  <si>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</si>
  <si>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</si>
  <si>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</si>
  <si>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</si>
  <si>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</si>
  <si>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</si>
  <si>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</si>
  <si>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</si>
  <si>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</si>
  <si>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</si>
  <si>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</si>
  <si>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</si>
  <si>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</si>
  <si>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</si>
  <si>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</si>
  <si>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</si>
  <si>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</si>
  <si>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</si>
  <si>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</si>
  <si>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</si>
  <si>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</si>
  <si>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</si>
  <si>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</si>
  <si>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</si>
  <si>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</si>
  <si>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</si>
  <si>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</si>
  <si>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</si>
  <si>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</si>
  <si>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</si>
  <si>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</si>
  <si>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</si>
  <si>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</si>
  <si>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</si>
  <si>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</si>
  <si>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</si>
  <si>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</si>
  <si>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</si>
  <si>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</si>
  <si>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</si>
  <si>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</si>
  <si>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</si>
  <si>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</si>
  <si>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</si>
  <si>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</si>
  <si>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</si>
  <si>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</si>
  <si>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</si>
  <si>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</si>
  <si>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</si>
  <si>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</si>
  <si>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</si>
  <si>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</si>
  <si>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</si>
  <si>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</si>
  <si>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</si>
  <si>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</si>
  <si>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</si>
  <si>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</si>
  <si>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</si>
  <si>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</si>
  <si>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</si>
  <si>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</si>
  <si>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</si>
  <si>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</si>
  <si>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</si>
  <si>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</si>
  <si>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</si>
  <si>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</si>
  <si>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</si>
  <si>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</si>
  <si>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</si>
  <si>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</si>
  <si>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</si>
  <si>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</si>
  <si>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</si>
  <si>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</si>
  <si>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</si>
  <si>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</si>
  <si>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</si>
  <si>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</si>
  <si>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</si>
  <si>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</si>
  <si>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</si>
  <si>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</si>
  <si>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</si>
  <si>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</si>
  <si>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</si>
  <si>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</si>
  <si>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</si>
  <si>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</si>
  <si>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</si>
  <si>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</si>
  <si>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</si>
  <si>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</si>
  <si>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</si>
  <si>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</si>
  <si>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</si>
  <si>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</si>
  <si>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</si>
  <si>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</si>
  <si>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</si>
  <si>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</si>
  <si>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</si>
  <si>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</si>
  <si>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</si>
  <si>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</si>
  <si>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</si>
  <si>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</si>
  <si>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</si>
  <si>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</si>
  <si>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</si>
  <si>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</si>
  <si>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</si>
  <si>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</si>
  <si>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</si>
  <si>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</si>
  <si>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</si>
  <si>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</si>
  <si>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</si>
  <si>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</si>
  <si>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</si>
  <si>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</si>
  <si>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</si>
  <si>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</si>
  <si>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</si>
  <si>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</si>
  <si>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</si>
  <si>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</si>
  <si>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</si>
  <si>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</si>
  <si>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</si>
  <si>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</si>
  <si>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</si>
  <si>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</si>
  <si>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</si>
  <si>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</si>
  <si>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</si>
  <si>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</si>
  <si>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</si>
  <si>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</si>
  <si>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</si>
  <si>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</si>
  <si>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</si>
  <si>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</si>
  <si>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</si>
  <si>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</si>
  <si>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</si>
  <si>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</si>
  <si>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</si>
  <si>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</si>
  <si>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</si>
  <si>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</si>
  <si>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</si>
  <si>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</si>
  <si>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</si>
  <si>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</si>
  <si>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</si>
  <si>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</si>
  <si>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</si>
  <si>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</si>
  <si>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</si>
  <si>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</si>
  <si>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</si>
  <si>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</si>
  <si>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</si>
  <si>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</si>
  <si>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</si>
  <si>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</si>
  <si>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</si>
  <si>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</si>
  <si>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</si>
  <si>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</si>
  <si>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</si>
  <si>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</si>
  <si>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</si>
  <si>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</si>
  <si>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</si>
  <si>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</si>
  <si>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</si>
  <si>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</si>
  <si>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</si>
  <si>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</si>
  <si>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</si>
  <si>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</si>
  <si>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</si>
  <si>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</si>
  <si>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</si>
  <si>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</si>
  <si>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</si>
  <si>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</si>
  <si>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</si>
  <si>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</si>
  <si>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</si>
  <si>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</si>
  <si>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</si>
  <si>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</si>
  <si>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</si>
  <si>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</si>
  <si>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</si>
  <si>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</si>
  <si>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</si>
  <si>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</si>
  <si>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</si>
  <si>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</si>
  <si>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</si>
  <si>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</si>
  <si>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</si>
  <si>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</si>
  <si>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</si>
  <si>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</si>
  <si>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</si>
  <si>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</si>
  <si>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</si>
  <si>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</si>
  <si>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</si>
  <si>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</si>
  <si>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</si>
  <si>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</si>
  <si>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</si>
  <si>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</si>
  <si>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</si>
  <si>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</si>
  <si>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</si>
  <si>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</si>
  <si>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</si>
  <si>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</si>
  <si>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</si>
  <si>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</si>
  <si>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</si>
  <si>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</si>
  <si>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</si>
  <si>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</si>
  <si>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</si>
  <si>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</si>
  <si>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</si>
  <si>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</si>
  <si>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</si>
  <si>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</si>
  <si>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</si>
  <si>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</si>
  <si>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</si>
  <si>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</si>
  <si>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</si>
  <si>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</si>
  <si>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</si>
  <si>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</si>
  <si>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</si>
  <si>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</si>
  <si>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</si>
  <si>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</si>
  <si>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</si>
  <si>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</si>
  <si>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</si>
  <si>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</si>
  <si>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</si>
  <si>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</si>
  <si>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</si>
  <si>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</si>
  <si>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</si>
  <si>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</si>
  <si>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</si>
  <si>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</si>
  <si>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</si>
  <si>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</si>
  <si>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</si>
  <si>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</si>
  <si>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</si>
  <si>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</si>
  <si>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</si>
  <si>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</si>
  <si>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</si>
  <si>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</si>
  <si>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</si>
  <si>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</si>
  <si>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</si>
  <si>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</si>
  <si>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</si>
  <si>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</si>
  <si>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</si>
  <si>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</si>
  <si>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</si>
  <si>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</si>
  <si>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</si>
  <si>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</si>
  <si>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</si>
  <si>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</si>
  <si>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</si>
  <si>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</si>
  <si>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</si>
  <si>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</si>
  <si>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</si>
  <si>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</si>
  <si>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</si>
  <si>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</si>
  <si>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</si>
  <si>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</si>
  <si>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</si>
  <si>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</si>
  <si>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</si>
  <si>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</si>
  <si>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</si>
  <si>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</si>
  <si>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</si>
  <si>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</si>
  <si>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</si>
  <si>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</si>
  <si>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</si>
  <si>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</si>
  <si>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</si>
  <si>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</si>
  <si>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</si>
  <si>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</si>
  <si>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</si>
  <si>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</si>
  <si>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</si>
  <si>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</si>
  <si>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</si>
  <si>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</si>
  <si>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</si>
  <si>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</si>
  <si>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</si>
  <si>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</si>
  <si>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</si>
  <si>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</si>
  <si>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</si>
  <si>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</si>
  <si>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</si>
  <si>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</si>
  <si>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</si>
  <si>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</si>
  <si>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</si>
  <si>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</si>
  <si>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</si>
  <si>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</si>
  <si>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</si>
  <si>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</si>
  <si>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</si>
  <si>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</si>
  <si>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</si>
  <si>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</si>
  <si>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</si>
  <si>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</si>
  <si>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</si>
  <si>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</si>
  <si>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</si>
  <si>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</si>
  <si>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</si>
  <si>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</si>
  <si>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</si>
  <si>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</si>
  <si>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</si>
  <si>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</si>
  <si>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</si>
  <si>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</si>
  <si>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</si>
  <si>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</si>
  <si>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</si>
  <si>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</si>
  <si>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</si>
  <si>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</si>
  <si>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</si>
  <si>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</si>
  <si>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</si>
  <si>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</si>
  <si>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</si>
  <si>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</si>
  <si>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</si>
  <si>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</si>
  <si>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</si>
  <si>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</si>
  <si>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</si>
  <si>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</si>
  <si>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</si>
  <si>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</si>
  <si>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</si>
  <si>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</si>
  <si>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</si>
  <si>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</si>
  <si>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</si>
  <si>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</si>
  <si>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</si>
  <si>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</si>
  <si>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</si>
  <si>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</si>
  <si>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</si>
  <si>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</si>
  <si>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</si>
  <si>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</si>
  <si>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</si>
  <si>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</si>
  <si>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</si>
  <si>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</si>
  <si>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</si>
  <si>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</si>
  <si>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</si>
  <si>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</si>
  <si>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</si>
  <si>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</si>
  <si>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</si>
  <si>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</si>
  <si>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</si>
  <si>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</si>
  <si>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</si>
  <si>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</si>
  <si>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</si>
  <si>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</si>
  <si>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</si>
  <si>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</si>
  <si>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</si>
  <si>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</si>
  <si>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</si>
  <si>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</si>
  <si>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</si>
  <si>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</si>
  <si>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</si>
  <si>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</si>
  <si>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</si>
  <si>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</si>
  <si>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</si>
  <si>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</si>
  <si>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</si>
  <si>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</si>
  <si>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</si>
  <si>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</si>
  <si>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</si>
  <si>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</si>
  <si>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</si>
  <si>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</si>
  <si>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</si>
  <si>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</si>
  <si>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</si>
  <si>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</si>
  <si>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</si>
  <si>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</si>
  <si>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</si>
  <si>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</si>
  <si>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</si>
  <si>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</si>
  <si>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</si>
  <si>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</si>
  <si>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</si>
  <si>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</si>
  <si>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</si>
  <si>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</si>
  <si>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</si>
  <si>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</si>
  <si>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</si>
  <si>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</si>
  <si>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</si>
  <si>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</si>
  <si>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</si>
  <si>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</si>
  <si>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</si>
  <si>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</si>
  <si>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</si>
  <si>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</si>
  <si>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</si>
  <si>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</si>
  <si>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</si>
  <si>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</si>
  <si>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</si>
  <si>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</si>
  <si>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</si>
  <si>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</si>
  <si>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</si>
  <si>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</si>
  <si>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</si>
  <si>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</si>
  <si>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</si>
  <si>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</si>
  <si>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</si>
  <si>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</si>
  <si>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</si>
  <si>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</si>
  <si>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</si>
  <si>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</si>
  <si>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</si>
  <si>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</si>
  <si>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</si>
  <si>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</si>
  <si>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</si>
  <si>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</si>
  <si>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</si>
  <si>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</si>
  <si>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</si>
  <si>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</si>
  <si>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</si>
  <si>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</si>
  <si>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</si>
  <si>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</si>
  <si>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</si>
  <si>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</si>
  <si>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</si>
  <si>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</si>
  <si>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</si>
  <si>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</si>
  <si>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</si>
  <si>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</si>
  <si>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</si>
  <si>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</si>
  <si>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</si>
  <si>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</si>
  <si>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</si>
  <si>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</si>
  <si>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</si>
  <si>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</si>
  <si>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</si>
  <si>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</si>
  <si>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</si>
  <si>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</si>
  <si>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</si>
  <si>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</si>
  <si>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</si>
  <si>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</si>
  <si>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</si>
  <si>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</si>
  <si>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</si>
  <si>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</si>
  <si>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</si>
  <si>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</si>
  <si>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</si>
  <si>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</si>
  <si>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</si>
  <si>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</si>
  <si>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</si>
  <si>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</si>
  <si>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</si>
  <si>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</si>
  <si>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</si>
  <si>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</si>
  <si>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</si>
  <si>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</si>
  <si>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</si>
  <si>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</si>
  <si>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</si>
  <si>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</si>
  <si>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</si>
  <si>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</si>
  <si>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</si>
  <si>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</si>
  <si>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</si>
  <si>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</si>
  <si>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</si>
  <si>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</si>
  <si>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</si>
  <si>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</si>
  <si>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</si>
  <si>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</si>
  <si>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</si>
  <si>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</si>
  <si>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</si>
  <si>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</si>
  <si>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</si>
  <si>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</si>
  <si>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</si>
  <si>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</si>
  <si>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</si>
  <si>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</si>
  <si>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</si>
  <si>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</si>
  <si>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</si>
  <si>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</si>
  <si>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</si>
  <si>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</si>
  <si>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</si>
  <si>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</si>
  <si>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</si>
  <si>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</si>
  <si>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</si>
  <si>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</si>
  <si>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</si>
  <si>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</si>
  <si>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</si>
  <si>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</si>
  <si>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</si>
  <si>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</si>
  <si>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</si>
  <si>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</si>
  <si>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</si>
  <si>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</si>
  <si>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</si>
  <si>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</si>
  <si>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</si>
  <si>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</si>
  <si>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</si>
  <si>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</si>
  <si>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</si>
  <si>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</si>
  <si>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</si>
  <si>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</si>
  <si>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</si>
  <si>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</si>
  <si>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</si>
  <si>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</si>
  <si>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</si>
  <si>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</si>
  <si>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</si>
  <si>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</si>
  <si>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</si>
  <si>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</si>
  <si>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</si>
  <si>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</si>
  <si>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</si>
  <si>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</si>
  <si>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</si>
  <si>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</si>
  <si>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</si>
  <si>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</si>
  <si>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</si>
  <si>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</si>
  <si>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</si>
  <si>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</si>
  <si>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</si>
  <si>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</si>
  <si>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</si>
  <si>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</si>
  <si>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</si>
  <si>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</si>
  <si>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</si>
  <si>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</si>
  <si>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</si>
  <si>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</si>
  <si>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</si>
  <si>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</si>
  <si>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</si>
  <si>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</si>
  <si>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</si>
  <si>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</si>
  <si>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</si>
  <si>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</si>
  <si>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</si>
  <si>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</si>
  <si>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</si>
  <si>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</si>
  <si>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</si>
  <si>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</si>
  <si>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</si>
  <si>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</si>
  <si>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</si>
  <si>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</si>
  <si>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</si>
  <si>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</si>
  <si>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</si>
  <si>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</si>
  <si>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</si>
  <si>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</si>
  <si>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</si>
  <si>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</si>
  <si>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</si>
  <si>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</si>
  <si>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</si>
  <si>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</si>
  <si>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</si>
  <si>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</si>
  <si>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</si>
  <si>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</si>
  <si>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</si>
  <si>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</si>
  <si>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</si>
  <si>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</si>
  <si>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</si>
  <si>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</si>
  <si>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</si>
  <si>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</si>
  <si>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</si>
  <si>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</si>
  <si>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</si>
  <si>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</si>
  <si>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</si>
  <si>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</si>
  <si>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</si>
  <si>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</si>
  <si>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</si>
  <si>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</si>
  <si>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</si>
  <si>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</si>
  <si>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</si>
  <si>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</si>
  <si>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</si>
  <si>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</si>
  <si>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</si>
  <si>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</si>
  <si>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</si>
  <si>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</si>
  <si>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</si>
  <si>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</si>
  <si>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</si>
  <si>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</si>
  <si>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</si>
  <si>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</si>
  <si>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</si>
  <si>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</si>
  <si>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</si>
  <si>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</si>
  <si>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</si>
  <si>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</si>
  <si>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</si>
  <si>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</si>
  <si>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</si>
  <si>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</si>
  <si>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</si>
  <si>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</si>
  <si>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</si>
  <si>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</si>
  <si>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</si>
  <si>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</si>
  <si>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</si>
  <si>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</si>
  <si>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</si>
  <si>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</si>
  <si>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</si>
  <si>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</si>
  <si>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</si>
  <si>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</si>
  <si>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</si>
  <si>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</si>
  <si>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</si>
  <si>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</si>
  <si>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</si>
  <si>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</si>
  <si>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</si>
  <si>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</si>
  <si>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</si>
  <si>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</si>
  <si>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</si>
  <si>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</si>
  <si>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</si>
  <si>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</si>
  <si>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</si>
  <si>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</si>
  <si>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</si>
  <si>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</si>
  <si>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</si>
  <si>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</si>
  <si>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</si>
  <si>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</si>
  <si>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</si>
  <si>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</si>
  <si>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</si>
  <si>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</si>
  <si>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</si>
  <si>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</si>
  <si>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</si>
  <si>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</si>
  <si>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</si>
  <si>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</si>
  <si>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</si>
  <si>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</si>
  <si>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</si>
  <si>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</si>
  <si>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</si>
  <si>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</si>
  <si>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</si>
  <si>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</si>
  <si>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</si>
  <si>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</si>
  <si>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</si>
  <si>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</si>
  <si>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</si>
  <si>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</si>
  <si>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</si>
  <si>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</si>
  <si>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</si>
  <si>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</si>
  <si>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</si>
  <si>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</si>
  <si>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</si>
  <si>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</si>
  <si>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</si>
  <si>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</si>
  <si>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</si>
  <si>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</si>
  <si>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</si>
  <si>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</si>
  <si>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</si>
  <si>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</si>
  <si>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</si>
  <si>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</si>
  <si>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</si>
  <si>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</si>
  <si>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</si>
  <si>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</si>
  <si>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</si>
  <si>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</si>
  <si>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</si>
  <si>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</si>
  <si>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</si>
  <si>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</si>
  <si>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</si>
  <si>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</si>
  <si>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</si>
  <si>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</si>
  <si>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</si>
  <si>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</si>
  <si>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</si>
  <si>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</si>
  <si>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</si>
  <si>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</si>
  <si>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</si>
  <si>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</si>
  <si>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</si>
  <si>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</si>
  <si>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</si>
  <si>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</si>
  <si>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</si>
  <si>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</si>
  <si>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</si>
  <si>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</si>
  <si>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</si>
  <si>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</si>
  <si>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</si>
  <si>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</si>
  <si>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</si>
  <si>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</si>
  <si>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</si>
  <si>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</si>
  <si>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</si>
  <si>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</si>
  <si>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</si>
  <si>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</si>
  <si>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</si>
  <si>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</si>
  <si>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</si>
  <si>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</si>
  <si>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</si>
  <si>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</si>
  <si>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</si>
  <si>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</si>
  <si>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</si>
  <si>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</si>
  <si>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</si>
  <si>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</si>
  <si>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</si>
  <si>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</si>
  <si>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</si>
  <si>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</si>
  <si>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</si>
  <si>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</si>
  <si>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</si>
  <si>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</si>
  <si>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</si>
  <si>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</si>
  <si>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</si>
  <si>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</si>
  <si>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</si>
  <si>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</si>
  <si>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</si>
  <si>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</si>
  <si>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</si>
  <si>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</si>
  <si>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</si>
  <si>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</si>
  <si>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</si>
  <si>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</si>
  <si>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</si>
  <si>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</si>
  <si>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</si>
  <si>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</si>
  <si>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</si>
  <si>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</si>
  <si>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</si>
  <si>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</si>
  <si>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</si>
  <si>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</si>
  <si>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</si>
  <si>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</si>
  <si>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</si>
  <si>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</si>
  <si>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</si>
  <si>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</si>
  <si>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</si>
  <si>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</si>
  <si>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</si>
  <si>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</si>
  <si>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</si>
  <si>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</si>
  <si>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</si>
  <si>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</si>
  <si>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</si>
  <si>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</si>
  <si>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</si>
  <si>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</si>
  <si>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</si>
  <si>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</si>
  <si>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</si>
  <si>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</si>
  <si>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</si>
  <si>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</si>
  <si>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</si>
  <si>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</si>
  <si>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</si>
  <si>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</si>
  <si>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</si>
  <si>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</si>
  <si>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</si>
  <si>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</si>
  <si>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</si>
  <si>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</si>
  <si>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</si>
  <si>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</si>
  <si>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</si>
  <si>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</si>
  <si>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</si>
  <si>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</si>
  <si>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</si>
  <si>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</si>
  <si>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</si>
  <si>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</si>
  <si>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</si>
  <si>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</si>
  <si>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</si>
  <si>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</si>
  <si>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</si>
  <si>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</si>
  <si>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</si>
  <si>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</si>
  <si>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</si>
  <si>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</si>
  <si>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</si>
  <si>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</si>
  <si>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</si>
  <si>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</si>
  <si>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</si>
  <si>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</si>
  <si>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</si>
  <si>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</si>
  <si>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</si>
  <si>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</si>
  <si>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</si>
  <si>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</si>
  <si>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</si>
  <si>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</si>
  <si>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</si>
  <si>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</si>
  <si>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</si>
  <si>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</si>
  <si>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</si>
  <si>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</si>
  <si>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</si>
  <si>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</si>
  <si>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</si>
  <si>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</si>
  <si>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</si>
  <si>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</si>
  <si>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</si>
  <si>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</si>
  <si>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</si>
  <si>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</si>
  <si>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</si>
  <si>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</si>
  <si>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</si>
  <si>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</si>
  <si>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</si>
  <si>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</si>
  <si>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</si>
  <si>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</si>
  <si>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</si>
  <si>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</si>
  <si>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</si>
  <si>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</si>
  <si>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</si>
  <si>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</si>
  <si>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</si>
  <si>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</si>
  <si>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</si>
  <si>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</si>
  <si>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</si>
  <si>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</si>
  <si>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</si>
  <si>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</si>
  <si>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</si>
  <si>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</si>
  <si>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</si>
  <si>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</si>
  <si>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</si>
  <si>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</si>
  <si>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</si>
  <si>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</si>
  <si>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</si>
  <si>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</si>
  <si>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</si>
  <si>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</si>
  <si>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</si>
  <si>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</si>
  <si>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</si>
  <si>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</si>
  <si>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</si>
  <si>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</si>
  <si>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</si>
  <si>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</si>
  <si>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</si>
  <si>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</si>
  <si>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</si>
  <si>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</si>
  <si>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</si>
  <si>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</si>
  <si>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</si>
  <si>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</si>
  <si>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</si>
  <si>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</si>
  <si>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</si>
  <si>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</si>
  <si>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</si>
  <si>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</si>
  <si>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</si>
  <si>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</si>
  <si>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</si>
  <si>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</si>
  <si>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</si>
  <si>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</si>
  <si>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</si>
  <si>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</si>
  <si>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</si>
  <si>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</si>
  <si>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</si>
  <si>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</si>
  <si>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</si>
  <si>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</si>
  <si>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</si>
  <si>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</si>
  <si>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</si>
  <si>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</si>
  <si>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</si>
  <si>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</si>
  <si>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</si>
  <si>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</si>
  <si>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</si>
  <si>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</si>
  <si>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</si>
  <si>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</si>
  <si>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</si>
  <si>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</si>
  <si>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</si>
  <si>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</si>
  <si>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</si>
  <si>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</si>
  <si>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</si>
  <si>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</si>
  <si>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</si>
  <si>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</si>
  <si>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</si>
  <si>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</si>
  <si>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</si>
  <si>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</si>
  <si>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</si>
  <si>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</si>
  <si>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</si>
  <si>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</si>
  <si>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</si>
  <si>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</si>
  <si>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</si>
  <si>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</si>
  <si>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</si>
  <si>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</si>
  <si>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</si>
  <si>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</si>
  <si>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</si>
  <si>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</si>
  <si>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</si>
  <si>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</si>
  <si>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</si>
  <si>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</si>
  <si>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</si>
  <si>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</si>
  <si>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</si>
  <si>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</si>
  <si>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</si>
  <si>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</si>
  <si>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</si>
  <si>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</si>
  <si>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</si>
  <si>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</si>
  <si>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</si>
  <si>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</si>
  <si>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</si>
  <si>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</si>
  <si>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</si>
  <si>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</si>
  <si>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</si>
  <si>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</si>
  <si>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</si>
  <si>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</si>
  <si>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</si>
  <si>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</si>
  <si>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</si>
  <si>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</si>
  <si>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</si>
  <si>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</si>
  <si>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</si>
  <si>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</si>
  <si>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</si>
  <si>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</si>
  <si>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</si>
  <si>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</si>
  <si>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</si>
  <si>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</si>
  <si>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</si>
  <si>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</si>
  <si>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</si>
  <si>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</si>
  <si>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</si>
  <si>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</si>
  <si>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</si>
  <si>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</si>
  <si>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</si>
  <si>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</si>
  <si>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</si>
  <si>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</si>
  <si>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</si>
  <si>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</si>
  <si>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</si>
  <si>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</si>
  <si>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</si>
  <si>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</si>
  <si>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</si>
  <si>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</si>
  <si>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</si>
  <si>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</si>
  <si>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</si>
  <si>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</si>
  <si>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</si>
  <si>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</si>
  <si>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</si>
  <si>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</si>
  <si>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</si>
  <si>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</si>
  <si>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</si>
  <si>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</si>
  <si>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</si>
  <si>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</si>
  <si>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</si>
  <si>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</si>
  <si>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</si>
  <si>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</si>
  <si>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</si>
  <si>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</si>
  <si>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</si>
  <si>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</si>
  <si>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</si>
  <si>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</si>
  <si>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</si>
  <si>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</si>
  <si>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</si>
  <si>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</si>
  <si>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</si>
  <si>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</si>
  <si>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</si>
  <si>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</si>
  <si>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</si>
  <si>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</si>
  <si>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</si>
  <si>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</si>
  <si>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</si>
  <si>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</si>
  <si>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</si>
  <si>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</si>
  <si>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</si>
  <si>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</si>
  <si>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</si>
  <si>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</si>
  <si>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</si>
  <si>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</si>
  <si>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</si>
  <si>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</si>
  <si>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</si>
  <si>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</si>
  <si>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</si>
  <si>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</si>
  <si>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</si>
  <si>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</si>
  <si>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</si>
  <si>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</si>
  <si>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</si>
  <si>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</si>
  <si>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</si>
  <si>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</si>
  <si>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</si>
  <si>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</si>
  <si>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</si>
  <si>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</si>
  <si>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</si>
  <si>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</si>
  <si>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</si>
  <si>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</si>
  <si>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</si>
  <si>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</si>
  <si>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</si>
  <si>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</si>
  <si>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</si>
  <si>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</si>
  <si>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</si>
  <si>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</si>
  <si>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</si>
  <si>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</si>
  <si>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</si>
  <si>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</si>
  <si>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</si>
  <si>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</si>
  <si>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</si>
  <si>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</si>
  <si>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</si>
  <si>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</si>
  <si>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</si>
  <si>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</si>
  <si>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</si>
  <si>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</si>
  <si>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</si>
  <si>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</si>
  <si>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</si>
  <si>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</si>
  <si>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</si>
  <si>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</si>
  <si>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</si>
  <si>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</si>
  <si>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</si>
  <si>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</si>
  <si>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</si>
  <si>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</si>
  <si>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</si>
  <si>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</si>
  <si>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</si>
  <si>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</si>
  <si>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</si>
  <si>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</si>
  <si>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</si>
  <si>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</si>
  <si>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</si>
  <si>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</si>
  <si>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</si>
  <si>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</si>
  <si>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</si>
  <si>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</si>
  <si>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</si>
  <si>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</si>
  <si>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</si>
  <si>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</si>
  <si>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</si>
  <si>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</si>
  <si>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</si>
  <si>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</si>
  <si>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</si>
  <si>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</si>
  <si>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</si>
  <si>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</si>
  <si>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</si>
  <si>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</si>
  <si>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</si>
  <si>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</si>
  <si>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</si>
  <si>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</si>
  <si>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</si>
  <si>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</si>
  <si>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</si>
  <si>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</si>
  <si>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</si>
  <si>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</si>
  <si>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</si>
  <si>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</si>
  <si>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</si>
  <si>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</si>
  <si>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</si>
  <si>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</si>
  <si>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</si>
  <si>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</si>
  <si>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</si>
  <si>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</si>
  <si>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</si>
  <si>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</si>
  <si>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</si>
  <si>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</si>
  <si>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</si>
  <si>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</si>
  <si>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</si>
  <si>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</si>
  <si>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</si>
  <si>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</si>
  <si>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</si>
  <si>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</si>
  <si>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</si>
  <si>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</si>
  <si>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</si>
  <si>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</si>
  <si>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</si>
  <si>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</si>
  <si>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</si>
  <si>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</si>
  <si>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</si>
  <si>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</si>
  <si>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</si>
  <si>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</si>
  <si>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</si>
  <si>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</si>
  <si>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</si>
  <si>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</si>
  <si>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</si>
  <si>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</si>
  <si>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</si>
  <si>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</si>
  <si>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</si>
  <si>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</si>
  <si>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</si>
  <si>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</si>
  <si>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</si>
  <si>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</si>
  <si>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</si>
  <si>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</si>
  <si>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</si>
  <si>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</si>
  <si>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</si>
  <si>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</si>
  <si>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</si>
  <si>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</si>
  <si>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</si>
  <si>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</si>
  <si>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</si>
  <si>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</si>
  <si>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</si>
  <si>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</si>
  <si>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</si>
  <si>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</si>
  <si>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</si>
  <si>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</si>
  <si>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</si>
  <si>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</si>
  <si>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</si>
  <si>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</si>
  <si>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</si>
  <si>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</si>
  <si>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</si>
  <si>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</si>
  <si>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</si>
  <si>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</si>
  <si>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</si>
  <si>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</si>
  <si>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</si>
  <si>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</si>
  <si>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</si>
  <si>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</si>
  <si>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</si>
  <si>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</si>
  <si>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</si>
  <si>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</si>
  <si>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</si>
  <si>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</si>
  <si>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</si>
  <si>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</si>
  <si>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</si>
  <si>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</si>
  <si>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</si>
  <si>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</si>
  <si>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</si>
  <si>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</si>
  <si>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</si>
  <si>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</si>
  <si>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</si>
  <si>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</si>
  <si>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</si>
  <si>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</si>
  <si>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</si>
  <si>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</si>
  <si>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</si>
  <si>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</si>
  <si>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</si>
  <si>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</si>
  <si>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</si>
  <si>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</si>
  <si>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</si>
  <si>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</si>
  <si>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</si>
  <si>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</si>
  <si>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</si>
  <si>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</si>
  <si>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</si>
  <si>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</si>
  <si>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</si>
  <si>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</si>
  <si>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</si>
  <si>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</si>
  <si>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</si>
  <si>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</si>
  <si>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</si>
  <si>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</si>
  <si>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</si>
  <si>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</si>
  <si>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</si>
  <si>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</si>
  <si>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</si>
  <si>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</si>
  <si>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</si>
  <si>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</si>
  <si>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</si>
  <si>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</si>
  <si>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</si>
  <si>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</si>
  <si>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</si>
  <si>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</si>
  <si>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</si>
  <si>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</si>
  <si>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</si>
  <si>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</si>
  <si>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</si>
  <si>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</si>
  <si>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</si>
  <si>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</si>
  <si>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</si>
  <si>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</si>
  <si>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</si>
  <si>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</si>
  <si>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</si>
  <si>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</si>
  <si>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</si>
  <si>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</si>
  <si>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</si>
  <si>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</si>
  <si>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</si>
  <si>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</si>
  <si>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</si>
  <si>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</si>
  <si>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</si>
  <si>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</si>
  <si>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</si>
  <si>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</si>
  <si>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</si>
  <si>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</si>
  <si>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</si>
  <si>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</si>
  <si>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</si>
  <si>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</si>
  <si>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</si>
  <si>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</si>
  <si>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</si>
  <si>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</si>
  <si>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</si>
  <si>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</si>
  <si>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</si>
  <si>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</si>
  <si>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</si>
  <si>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</si>
  <si>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</si>
  <si>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</si>
  <si>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</si>
  <si>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</si>
  <si>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</si>
  <si>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</si>
  <si>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</si>
  <si>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</si>
  <si>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</si>
  <si>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</si>
  <si>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</si>
  <si>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</si>
  <si>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</si>
  <si>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</si>
  <si>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</si>
  <si>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</si>
  <si>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</si>
  <si>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</si>
  <si>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</si>
  <si>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</si>
  <si>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</si>
  <si>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</si>
  <si>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</si>
  <si>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</si>
  <si>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</si>
  <si>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</si>
  <si>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</si>
  <si>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</si>
  <si>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</si>
  <si>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</si>
  <si>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</si>
  <si>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</si>
  <si>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</si>
  <si>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</si>
  <si>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</si>
  <si>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</si>
  <si>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</si>
  <si>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</si>
  <si>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</si>
  <si>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</si>
  <si>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</si>
  <si>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</si>
  <si>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</si>
  <si>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</si>
  <si>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</si>
  <si>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</si>
  <si>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</si>
  <si>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</si>
  <si>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</si>
  <si>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</si>
  <si>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</si>
  <si>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</si>
  <si>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</si>
  <si>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</si>
  <si>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</si>
  <si>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</si>
  <si>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</si>
  <si>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</si>
  <si>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</si>
  <si>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</si>
  <si>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</si>
  <si>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</si>
  <si>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</si>
  <si>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</si>
  <si>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</si>
  <si>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</si>
  <si>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</si>
  <si>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</si>
  <si>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</si>
  <si>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</si>
  <si>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</si>
  <si>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</si>
  <si>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</si>
  <si>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</si>
  <si>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</si>
  <si>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</si>
  <si>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</si>
  <si>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</si>
  <si>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</si>
  <si>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</si>
  <si>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</si>
  <si>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</si>
  <si>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</si>
  <si>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</si>
  <si>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</si>
  <si>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</si>
  <si>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</si>
  <si>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</si>
  <si>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</si>
  <si>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</si>
  <si>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</si>
  <si>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</si>
  <si>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</si>
  <si>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</si>
  <si>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</si>
  <si>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</si>
  <si>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</si>
  <si>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</si>
  <si>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</si>
  <si>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</si>
  <si>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</si>
  <si>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</si>
  <si>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</si>
  <si>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</si>
  <si>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</si>
  <si>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</si>
  <si>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</si>
  <si>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</si>
  <si>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</si>
  <si>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</si>
  <si>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</si>
  <si>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</si>
  <si>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</si>
  <si>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</si>
  <si>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</si>
  <si>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</si>
  <si>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</si>
  <si>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</si>
  <si>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</si>
  <si>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</si>
  <si>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</si>
  <si>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</si>
  <si>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</si>
  <si>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</si>
  <si>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</si>
  <si>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</si>
  <si>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</si>
  <si>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</si>
  <si>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</si>
  <si>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</si>
  <si>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</si>
  <si>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</si>
  <si>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</si>
  <si>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</si>
  <si>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</si>
  <si>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</si>
  <si>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</si>
  <si>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</si>
  <si>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</si>
  <si>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</si>
  <si>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</si>
  <si>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</si>
  <si>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</si>
  <si>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</si>
  <si>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</si>
  <si>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</si>
  <si>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</si>
  <si>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</si>
  <si>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</si>
  <si>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</si>
  <si>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</si>
  <si>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</si>
  <si>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</si>
  <si>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</si>
  <si>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</si>
  <si>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</si>
  <si>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</si>
  <si>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</si>
  <si>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</si>
  <si>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</si>
  <si>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</si>
  <si>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</si>
  <si>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</si>
  <si>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</si>
  <si>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</si>
  <si>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</si>
  <si>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</si>
  <si>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</si>
  <si>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</si>
  <si>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</si>
  <si>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</si>
  <si>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</si>
  <si>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</si>
  <si>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</si>
  <si>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</si>
  <si>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</si>
  <si>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</si>
  <si>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</si>
  <si>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</si>
  <si>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</si>
  <si>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</si>
  <si>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</si>
  <si>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</si>
  <si>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</si>
  <si>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</si>
  <si>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</si>
  <si>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</si>
  <si>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</si>
  <si>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</si>
  <si>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</si>
  <si>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</si>
  <si>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</si>
  <si>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</si>
  <si>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</si>
  <si>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</si>
  <si>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</si>
  <si>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</si>
  <si>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</si>
  <si>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</si>
  <si>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</si>
  <si>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</si>
  <si>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</si>
  <si>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</si>
  <si>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</si>
  <si>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</si>
  <si>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</si>
  <si>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</si>
  <si>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</si>
  <si>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</si>
  <si>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</si>
  <si>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</si>
  <si>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</si>
  <si>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</si>
  <si>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</si>
  <si>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</si>
  <si>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</si>
  <si>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</si>
  <si>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</si>
  <si>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</si>
  <si>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</si>
  <si>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</si>
  <si>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</si>
  <si>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</si>
  <si>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</si>
  <si>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</si>
  <si>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</si>
  <si>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</si>
  <si>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</si>
  <si>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</si>
  <si>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</si>
  <si>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</si>
  <si>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</si>
  <si>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</si>
  <si>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</si>
  <si>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</si>
  <si>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</si>
  <si>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</si>
  <si>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</si>
  <si>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</si>
  <si>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</si>
  <si>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</si>
  <si>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</si>
  <si>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</si>
  <si>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</si>
  <si>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</si>
  <si>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</si>
  <si>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</si>
  <si>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</si>
  <si>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</si>
  <si>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</si>
  <si>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</si>
  <si>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</si>
  <si>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</si>
  <si>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</si>
  <si>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</si>
  <si>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</si>
  <si>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</si>
  <si>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</si>
  <si>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</si>
  <si>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</si>
  <si>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</si>
  <si>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</si>
  <si>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</si>
  <si>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</si>
  <si>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</si>
  <si>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</si>
  <si>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</si>
  <si>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</si>
  <si>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</si>
  <si>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</si>
  <si>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</si>
  <si>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</si>
  <si>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</si>
  <si>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</si>
  <si>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</si>
  <si>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</si>
  <si>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</si>
  <si>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</si>
  <si>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</si>
  <si>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</si>
  <si>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</si>
  <si>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</si>
  <si>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</si>
  <si>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</si>
  <si>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</si>
  <si>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</si>
  <si>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</si>
  <si>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</si>
  <si>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</si>
  <si>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</si>
  <si>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</si>
  <si>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</si>
  <si>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</si>
  <si>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</si>
  <si>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</si>
  <si>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</si>
  <si>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</si>
  <si>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</si>
  <si>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</si>
  <si>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</si>
  <si>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</si>
  <si>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</si>
  <si>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</si>
  <si>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</si>
  <si>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</si>
  <si>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</si>
  <si>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</si>
  <si>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</si>
  <si>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</si>
  <si>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</si>
  <si>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</si>
  <si>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</si>
  <si>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</si>
  <si>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</si>
  <si>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</si>
  <si>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</si>
  <si>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</si>
  <si>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</si>
  <si>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</si>
  <si>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</si>
  <si>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</si>
  <si>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</si>
  <si>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</si>
  <si>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</si>
  <si>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</si>
  <si>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</si>
  <si>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</si>
  <si>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</si>
  <si>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</si>
  <si>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</si>
  <si>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</si>
  <si>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</si>
  <si>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</si>
  <si>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</si>
  <si>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</si>
  <si>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</si>
  <si>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</si>
  <si>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</si>
  <si>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</si>
  <si>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</si>
  <si>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</si>
  <si>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</si>
  <si>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</si>
  <si>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</si>
  <si>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</si>
  <si>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</si>
  <si>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</si>
  <si>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</si>
  <si>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</si>
  <si>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</si>
  <si>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</si>
  <si>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</si>
  <si>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</si>
  <si>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</si>
  <si>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</si>
  <si>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</si>
  <si>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</si>
  <si>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</si>
  <si>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</si>
  <si>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</si>
  <si>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</si>
  <si>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</si>
  <si>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</si>
  <si>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</si>
  <si>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</si>
  <si>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</si>
  <si>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</si>
  <si>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</si>
  <si>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</si>
  <si>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</si>
  <si>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</si>
  <si>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</si>
  <si>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</si>
  <si>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</si>
  <si>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</si>
  <si>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</si>
  <si>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</si>
  <si>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</si>
  <si>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</si>
  <si>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</si>
  <si>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</si>
  <si>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</si>
  <si>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</si>
  <si>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</si>
  <si>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</si>
  <si>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</si>
  <si>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</si>
  <si>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</si>
  <si>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</si>
  <si>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</si>
  <si>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</si>
  <si>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</si>
  <si>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</si>
  <si>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</si>
  <si>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</si>
  <si>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</si>
  <si>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</si>
  <si>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</si>
  <si>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</si>
  <si>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</si>
  <si>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</si>
  <si>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</si>
  <si>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</si>
  <si>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</si>
  <si>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</si>
  <si>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</si>
  <si>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</si>
  <si>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</si>
  <si>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</si>
  <si>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</si>
  <si>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</si>
  <si>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</si>
  <si>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</si>
  <si>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</si>
  <si>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</si>
  <si>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</si>
  <si>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</si>
  <si>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</si>
  <si>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</si>
  <si>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</si>
  <si>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</si>
  <si>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</si>
  <si>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</si>
  <si>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</si>
  <si>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</si>
  <si>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</si>
  <si>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</si>
  <si>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</si>
  <si>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</si>
  <si>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</si>
  <si>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</si>
  <si>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</si>
  <si>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</si>
  <si>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</si>
  <si>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</si>
  <si>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</si>
  <si>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</si>
  <si>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</si>
  <si>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</si>
  <si>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</si>
  <si>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</si>
  <si>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</si>
  <si>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</si>
  <si>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</si>
  <si>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</si>
  <si>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</si>
  <si>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</si>
  <si>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</si>
  <si>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</si>
  <si>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</si>
  <si>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</si>
  <si>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</si>
  <si>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</si>
  <si>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</si>
  <si>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</si>
  <si>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</si>
  <si>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</si>
  <si>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</si>
  <si>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</si>
  <si>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</si>
  <si>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</si>
  <si>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</si>
  <si>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</si>
  <si>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</si>
  <si>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</si>
  <si>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</si>
  <si>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</si>
  <si>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</si>
  <si>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</si>
  <si>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</si>
  <si>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</si>
  <si>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</si>
  <si>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</si>
  <si>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</si>
  <si>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</si>
  <si>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</si>
  <si>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</si>
  <si>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</si>
  <si>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</si>
  <si>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</si>
  <si>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</si>
  <si>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</si>
  <si>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</si>
  <si>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</si>
  <si>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</si>
  <si>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</si>
  <si>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</si>
  <si>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</si>
  <si>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</si>
  <si>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</si>
  <si>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</si>
  <si>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</si>
  <si>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</si>
  <si>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</si>
  <si>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</si>
  <si>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</si>
  <si>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</si>
  <si>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</si>
  <si>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</si>
  <si>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</si>
  <si>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</si>
  <si>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</si>
  <si>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</si>
  <si>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</si>
  <si>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</si>
  <si>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</si>
  <si>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</si>
  <si>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</si>
  <si>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</si>
  <si>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</si>
  <si>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</si>
  <si>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</si>
  <si>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</si>
  <si>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</si>
  <si>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</si>
  <si>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</si>
  <si>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</si>
  <si>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</si>
  <si>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</si>
  <si>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</si>
  <si>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</si>
  <si>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</si>
  <si>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</si>
  <si>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</si>
  <si>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</si>
  <si>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</si>
  <si>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</si>
  <si>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</si>
  <si>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</si>
  <si>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</si>
  <si>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</si>
  <si>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</si>
  <si>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</si>
  <si>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</si>
  <si>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</si>
  <si>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</si>
  <si>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</si>
  <si>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</si>
  <si>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</si>
  <si>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</si>
  <si>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</si>
  <si>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</si>
  <si>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</si>
  <si>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</si>
  <si>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</si>
  <si>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</si>
  <si>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</si>
  <si>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</si>
  <si>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</si>
  <si>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</si>
  <si>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</si>
  <si>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</si>
  <si>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</si>
  <si>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</si>
  <si>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</si>
  <si>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</si>
  <si>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</si>
  <si>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</si>
  <si>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</si>
  <si>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</si>
  <si>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</si>
  <si>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</si>
  <si>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</si>
  <si>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</si>
  <si>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</si>
  <si>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</si>
  <si>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</si>
  <si>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</si>
  <si>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</si>
  <si>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</si>
  <si>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</si>
  <si>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</si>
  <si>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</si>
  <si>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</si>
  <si>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</si>
  <si>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</si>
  <si>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</si>
  <si>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</si>
  <si>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</si>
  <si>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</si>
  <si>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</si>
  <si>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</si>
  <si>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</si>
  <si>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</si>
  <si>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</si>
  <si>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</si>
  <si>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</si>
  <si>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</si>
  <si>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</si>
  <si>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</si>
  <si>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</si>
  <si>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</si>
  <si>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</si>
  <si>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</si>
  <si>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</si>
  <si>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</si>
  <si>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</si>
  <si>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</si>
  <si>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</si>
  <si>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</si>
  <si>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</si>
  <si>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</si>
  <si>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</si>
  <si>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</si>
  <si>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</si>
  <si>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</si>
  <si>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</si>
  <si>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</si>
  <si>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</si>
  <si>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</si>
  <si>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</si>
  <si>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</si>
  <si>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</si>
  <si>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</si>
  <si>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</si>
  <si>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</si>
  <si>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</si>
  <si>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</si>
  <si>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</si>
  <si>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</si>
  <si>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</si>
  <si>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</si>
  <si>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</si>
  <si>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</si>
  <si>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</si>
  <si>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</si>
  <si>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</si>
  <si>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</si>
  <si>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</si>
  <si>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</si>
  <si>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</si>
  <si>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</si>
  <si>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</si>
  <si>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</si>
  <si>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</si>
  <si>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</si>
  <si>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</si>
  <si>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</si>
  <si>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</si>
  <si>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</si>
  <si>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</si>
  <si>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</si>
  <si>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</si>
  <si>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</si>
  <si>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</si>
  <si>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</si>
  <si>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</si>
  <si>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</si>
  <si>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</si>
  <si>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</si>
  <si>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</si>
  <si>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</si>
  <si>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</si>
  <si>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</si>
  <si>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</si>
  <si>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</si>
  <si>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</si>
  <si>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</si>
  <si>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</si>
  <si>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</si>
  <si>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</si>
  <si>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</si>
  <si>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</si>
  <si>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</si>
  <si>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</si>
  <si>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</si>
  <si>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</si>
  <si>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</si>
  <si>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</si>
  <si>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</si>
  <si>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</si>
  <si>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</si>
  <si>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</si>
  <si>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</si>
  <si>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</si>
  <si>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</si>
  <si>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</si>
  <si>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</si>
  <si>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</si>
  <si>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</si>
  <si>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</si>
  <si>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</si>
  <si>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</si>
  <si>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</si>
  <si>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</si>
  <si>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</si>
  <si>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</si>
  <si>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</si>
  <si>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</si>
  <si>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</si>
  <si>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</si>
  <si>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</si>
  <si>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</si>
  <si>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</si>
  <si>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</si>
  <si>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</si>
  <si>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</si>
  <si>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</si>
  <si>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</si>
  <si>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</si>
  <si>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</si>
  <si>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</si>
  <si>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</si>
  <si>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</si>
  <si>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</si>
  <si>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</si>
  <si>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</si>
  <si>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</si>
  <si>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</si>
  <si>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</si>
  <si>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</si>
  <si>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</si>
  <si>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</si>
  <si>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</si>
  <si>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</si>
  <si>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</si>
  <si>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</si>
  <si>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</si>
  <si>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</si>
  <si>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</si>
  <si>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</si>
  <si>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</si>
  <si>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</si>
  <si>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</si>
  <si>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</si>
  <si>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</si>
  <si>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</si>
  <si>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</si>
  <si>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</si>
  <si>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</si>
  <si>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</si>
  <si>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</si>
  <si>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</si>
  <si>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</si>
  <si>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</si>
  <si>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</si>
  <si>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</si>
  <si>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</si>
  <si>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</si>
  <si>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</si>
  <si>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</si>
  <si>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</si>
  <si>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</si>
  <si>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</si>
  <si>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</si>
  <si>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</si>
  <si>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</si>
  <si>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</si>
  <si>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</si>
  <si>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</si>
  <si>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</si>
  <si>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</si>
  <si>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</si>
  <si>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</si>
  <si>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</si>
  <si>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</si>
  <si>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</si>
  <si>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</si>
  <si>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</si>
  <si>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</si>
  <si>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</si>
  <si>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</si>
  <si>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</si>
  <si>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</si>
  <si>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</si>
  <si>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</si>
  <si>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</si>
  <si>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</si>
  <si>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</si>
  <si>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</si>
  <si>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</si>
  <si>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</si>
  <si>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</si>
  <si>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</si>
  <si>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</si>
  <si>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</si>
  <si>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</si>
  <si>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</si>
  <si>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</si>
  <si>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</si>
  <si>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</si>
  <si>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</si>
  <si>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</si>
  <si>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</si>
  <si>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</si>
  <si>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</si>
  <si>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</si>
  <si>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</si>
  <si>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</si>
  <si>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</si>
  <si>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</si>
  <si>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</si>
  <si>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</si>
  <si>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</si>
  <si>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</si>
  <si>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</si>
  <si>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</si>
  <si>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</si>
  <si>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</si>
  <si>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</si>
  <si>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</si>
  <si>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</si>
  <si>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</si>
  <si>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</si>
  <si>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</si>
  <si>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</si>
  <si>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</si>
  <si>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</si>
  <si>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</si>
  <si>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</si>
  <si>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</si>
  <si>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</si>
  <si>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</si>
  <si>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</si>
  <si>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</si>
  <si>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</si>
  <si>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</si>
  <si>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</si>
  <si>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</si>
  <si>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</si>
  <si>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</si>
  <si>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</si>
  <si>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</si>
  <si>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</si>
  <si>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</si>
  <si>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</si>
  <si>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</si>
  <si>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</si>
  <si>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</si>
  <si>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</si>
  <si>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</si>
  <si>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</si>
  <si>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</si>
  <si>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</si>
  <si>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</si>
  <si>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</si>
  <si>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</si>
  <si>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</si>
  <si>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</si>
  <si>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</si>
  <si>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</si>
  <si>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</si>
  <si>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</si>
  <si>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</si>
  <si>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</si>
  <si>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</si>
  <si>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</si>
  <si>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</si>
  <si>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</si>
  <si>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</si>
  <si>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</si>
  <si>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</si>
  <si>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</si>
  <si>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</si>
  <si>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</si>
  <si>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</si>
  <si>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</si>
  <si>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</si>
  <si>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</si>
  <si>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</si>
  <si>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</si>
  <si>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</si>
  <si>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</si>
  <si>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</si>
  <si>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</si>
  <si>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</si>
  <si>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</si>
  <si>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</si>
  <si>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</si>
  <si>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</si>
  <si>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</si>
  <si>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</si>
  <si>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</si>
  <si>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</si>
  <si>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</si>
  <si>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</si>
  <si>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</si>
  <si>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</si>
  <si>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</si>
  <si>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</si>
  <si>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</si>
  <si>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</si>
  <si>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</si>
  <si>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</si>
  <si>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</si>
  <si>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</si>
  <si>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</si>
  <si>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</si>
  <si>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</si>
  <si>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</si>
  <si>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</si>
  <si>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</si>
  <si>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</si>
  <si>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</si>
  <si>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</si>
  <si>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</si>
  <si>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</si>
  <si>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</si>
  <si>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</si>
  <si>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</si>
  <si>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</si>
  <si>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</si>
  <si>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</si>
  <si>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</si>
  <si>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</si>
  <si>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</si>
  <si>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</si>
  <si>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</si>
  <si>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</si>
  <si>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</si>
  <si>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</si>
  <si>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</si>
  <si>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</si>
  <si>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</si>
  <si>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</si>
  <si>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</si>
  <si>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</si>
  <si>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</si>
  <si>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</si>
  <si>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</si>
  <si>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</si>
  <si>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</si>
  <si>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</si>
  <si>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</si>
  <si>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</si>
  <si>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</si>
  <si>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</si>
  <si>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</si>
  <si>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</si>
  <si>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</si>
  <si>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</si>
  <si>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</si>
  <si>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</si>
  <si>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</si>
  <si>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</si>
  <si>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</si>
  <si>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</si>
  <si>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</si>
  <si>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</si>
  <si>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</si>
  <si>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</si>
  <si>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</si>
  <si>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</si>
  <si>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</si>
  <si>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</si>
  <si>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</si>
  <si>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</si>
  <si>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</si>
  <si>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</si>
  <si>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</si>
  <si>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</si>
  <si>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</si>
  <si>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</si>
  <si>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</si>
  <si>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</si>
  <si>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</si>
  <si>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</si>
  <si>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</si>
  <si>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</si>
  <si>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</si>
  <si>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</si>
  <si>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</si>
  <si>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</si>
  <si>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</si>
  <si>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</si>
  <si>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</si>
  <si>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</si>
  <si>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</si>
  <si>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</si>
  <si>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</si>
  <si>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</si>
  <si>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</si>
  <si>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</si>
  <si>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</si>
  <si>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</si>
  <si>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</si>
  <si>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</si>
  <si>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</si>
  <si>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</si>
  <si>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</si>
  <si>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</si>
  <si>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</si>
  <si>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</si>
  <si>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</si>
  <si>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</si>
  <si>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</si>
  <si>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</si>
  <si>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</si>
  <si>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</si>
  <si>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</si>
  <si>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</si>
  <si>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</si>
  <si>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</si>
  <si>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</si>
  <si>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</si>
  <si>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</si>
  <si>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</si>
  <si>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</si>
  <si>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</si>
  <si>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</si>
  <si>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</si>
  <si>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</si>
  <si>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</si>
  <si>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</si>
  <si>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</si>
  <si>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</si>
  <si>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</si>
  <si>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</si>
  <si>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</si>
  <si>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</si>
  <si>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</si>
  <si>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</si>
  <si>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</si>
  <si>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</si>
  <si>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</si>
  <si>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</si>
  <si>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</si>
  <si>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</si>
  <si>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</si>
  <si>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</si>
  <si>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</si>
  <si>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</si>
  <si>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</si>
  <si>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</si>
  <si>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</si>
  <si>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</si>
  <si>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</si>
  <si>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</si>
  <si>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</si>
  <si>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</si>
  <si>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</si>
  <si>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</si>
  <si>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</si>
  <si>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</si>
  <si>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</si>
  <si>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</si>
  <si>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</si>
  <si>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</si>
  <si>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</si>
  <si>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</si>
  <si>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</si>
  <si>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</si>
  <si>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</si>
  <si>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</si>
  <si>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</si>
  <si>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</si>
  <si>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</si>
  <si>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</si>
  <si>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</si>
  <si>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</si>
  <si>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</si>
  <si>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</si>
  <si>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</si>
  <si>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</si>
  <si>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</si>
  <si>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</si>
  <si>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</si>
  <si>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</si>
  <si>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</si>
  <si>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</si>
  <si>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</si>
  <si>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</si>
  <si>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</si>
  <si>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</si>
  <si>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</si>
  <si>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</si>
  <si>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</si>
  <si>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</si>
  <si>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</si>
  <si>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</si>
  <si>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</si>
  <si>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</si>
  <si>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</si>
  <si>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</si>
  <si>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</si>
  <si>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</si>
  <si>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</si>
  <si>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</si>
  <si>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</si>
  <si>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</si>
  <si>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</si>
  <si>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</si>
  <si>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</si>
  <si>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</si>
  <si>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</si>
  <si>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</si>
  <si>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</si>
  <si>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</si>
  <si>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</si>
  <si>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</si>
  <si>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</si>
  <si>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</si>
  <si>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</si>
  <si>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</si>
  <si>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</si>
  <si>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</si>
  <si>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</si>
  <si>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</si>
  <si>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</si>
  <si>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</si>
  <si>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</si>
  <si>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</si>
  <si>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</si>
  <si>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</si>
  <si>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</si>
  <si>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</si>
  <si>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</si>
  <si>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</si>
  <si>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</si>
  <si>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</si>
  <si>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</si>
  <si>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</si>
  <si>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</si>
  <si>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</si>
  <si>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</si>
  <si>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</si>
  <si>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</si>
  <si>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</si>
  <si>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</si>
  <si>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</si>
  <si>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</si>
  <si>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</si>
  <si>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</si>
  <si>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</si>
  <si>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</si>
  <si>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</si>
  <si>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</si>
  <si>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</si>
  <si>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</si>
  <si>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</si>
  <si>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</si>
  <si>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</si>
  <si>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</si>
  <si>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</si>
  <si>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</si>
  <si>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</si>
  <si>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</si>
  <si>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</si>
  <si>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</si>
  <si>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</si>
  <si>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</si>
  <si>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</si>
  <si>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</si>
  <si>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</si>
  <si>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</si>
  <si>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</si>
  <si>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</si>
  <si>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</si>
  <si>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</si>
  <si>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</si>
  <si>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</si>
  <si>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</si>
  <si>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</si>
  <si>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</si>
  <si>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</si>
  <si>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</si>
  <si>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</si>
  <si>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</si>
  <si>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</si>
  <si>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</si>
  <si>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</si>
  <si>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</si>
  <si>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</si>
  <si>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</si>
  <si>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</si>
  <si>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</si>
  <si>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</si>
  <si>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</si>
  <si>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</si>
  <si>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</si>
  <si>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</si>
  <si>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</si>
  <si>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</si>
  <si>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</si>
  <si>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</si>
  <si>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</si>
  <si>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</si>
  <si>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</si>
  <si>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</si>
  <si>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</si>
  <si>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</si>
  <si>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</si>
  <si>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</si>
  <si>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</si>
  <si>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</si>
  <si>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</si>
  <si>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</si>
  <si>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</si>
  <si>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</si>
  <si>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</si>
  <si>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</si>
  <si>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</si>
  <si>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</si>
  <si>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</si>
  <si>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</si>
  <si>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</si>
  <si>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</si>
  <si>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</si>
  <si>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</si>
  <si>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</si>
  <si>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</si>
  <si>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</si>
  <si>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</si>
  <si>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</si>
  <si>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</si>
  <si>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</si>
  <si>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</si>
  <si>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</si>
  <si>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</si>
  <si>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</si>
  <si>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</si>
  <si>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</si>
  <si>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</si>
  <si>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</si>
  <si>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</si>
  <si>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</si>
  <si>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</si>
  <si>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</si>
  <si>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</si>
  <si>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</si>
  <si>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</si>
  <si>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</si>
  <si>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</si>
  <si>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</si>
  <si>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</si>
  <si>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</si>
  <si>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</si>
  <si>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</si>
  <si>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</si>
  <si>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</si>
  <si>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</si>
  <si>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</si>
  <si>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</si>
  <si>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</si>
  <si>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</si>
  <si>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</si>
  <si>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</si>
  <si>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</si>
  <si>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</si>
  <si>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</si>
  <si>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</si>
  <si>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</si>
  <si>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</si>
  <si>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</si>
  <si>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</si>
  <si>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</si>
  <si>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</si>
  <si>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</si>
  <si>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</si>
  <si>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</si>
  <si>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</si>
  <si>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</si>
  <si>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</si>
  <si>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</si>
  <si>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</si>
  <si>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</si>
  <si>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</si>
  <si>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</si>
  <si>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</si>
  <si>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</si>
  <si>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</si>
  <si>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</si>
  <si>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</si>
  <si>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</si>
  <si>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</si>
  <si>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</si>
  <si>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</si>
  <si>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</si>
  <si>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</si>
  <si>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</si>
  <si>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</si>
  <si>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</si>
  <si>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</si>
  <si>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</si>
  <si>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</si>
  <si>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</si>
  <si>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</si>
  <si>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</si>
  <si>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</si>
  <si>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</si>
  <si>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</si>
  <si>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</si>
  <si>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</si>
  <si>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</si>
  <si>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</si>
  <si>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</si>
  <si>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</si>
  <si>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</si>
  <si>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</si>
  <si>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</si>
  <si>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</si>
  <si>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</si>
  <si>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</si>
  <si>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</si>
  <si>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</si>
  <si>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</si>
  <si>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</si>
  <si>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</si>
  <si>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</si>
  <si>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</si>
  <si>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</si>
  <si>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</si>
  <si>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</si>
  <si>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</si>
  <si>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</si>
  <si>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</si>
  <si>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</si>
  <si>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</si>
  <si>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</si>
  <si>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</si>
  <si>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</si>
  <si>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</si>
  <si>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</si>
  <si>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</si>
  <si>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</si>
  <si>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</si>
  <si>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</si>
  <si>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</si>
  <si>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</si>
  <si>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</si>
  <si>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</si>
  <si>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</si>
  <si>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</si>
  <si>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</si>
  <si>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</si>
  <si>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</si>
  <si>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</si>
  <si>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</si>
  <si>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</si>
  <si>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</si>
  <si>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</si>
  <si>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</si>
  <si>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</si>
  <si>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</si>
  <si>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</si>
  <si>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</si>
  <si>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</si>
  <si>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</si>
  <si>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</si>
  <si>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</si>
  <si>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</si>
  <si>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</si>
  <si>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</si>
  <si>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</si>
  <si>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</si>
  <si>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</si>
  <si>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</si>
  <si>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</si>
  <si>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</si>
  <si>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</si>
  <si>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</si>
  <si>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</si>
  <si>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</si>
  <si>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</si>
  <si>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</si>
  <si>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</si>
  <si>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</si>
  <si>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</si>
  <si>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</si>
  <si>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</si>
  <si>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</si>
  <si>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</si>
  <si>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</si>
  <si>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</si>
  <si>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</si>
  <si>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</si>
  <si>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</si>
  <si>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</si>
  <si>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</si>
  <si>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</si>
  <si>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</si>
  <si>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</si>
  <si>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</si>
  <si>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</si>
  <si>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</si>
  <si>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</si>
  <si>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</si>
  <si>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</si>
  <si>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</si>
  <si>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</si>
  <si>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</si>
  <si>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</si>
  <si>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</si>
  <si>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</si>
  <si>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</si>
  <si>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</si>
  <si>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</si>
  <si>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</si>
  <si>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</si>
  <si>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</si>
  <si>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</si>
  <si>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</si>
  <si>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</si>
  <si>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</si>
  <si>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</si>
  <si>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</si>
  <si>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</si>
  <si>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</si>
  <si>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</si>
  <si>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</si>
  <si>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</si>
  <si>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</si>
  <si>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</si>
  <si>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</si>
  <si>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</si>
  <si>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</si>
  <si>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</si>
  <si>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</si>
  <si>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</si>
  <si>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</si>
  <si>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</si>
  <si>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</si>
  <si>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</si>
  <si>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</si>
  <si>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</si>
  <si>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</si>
  <si>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</si>
  <si>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</si>
  <si>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</si>
  <si>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</si>
  <si>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</si>
  <si>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</si>
  <si>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</si>
  <si>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</si>
  <si>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</si>
  <si>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</si>
  <si>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</si>
  <si>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</si>
  <si>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</si>
  <si>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</si>
  <si>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</si>
  <si>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</si>
  <si>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</si>
  <si>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</si>
  <si>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</si>
  <si>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</si>
  <si>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</si>
  <si>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</si>
  <si>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</si>
  <si>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</si>
  <si>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</si>
  <si>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</si>
  <si>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</si>
  <si>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</si>
  <si>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</si>
  <si>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</si>
  <si>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</si>
  <si>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</si>
  <si>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</si>
  <si>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</si>
  <si>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</si>
  <si>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</si>
  <si>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</si>
  <si>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</si>
  <si>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</si>
  <si>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</si>
  <si>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</si>
  <si>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</si>
  <si>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</si>
  <si>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</si>
  <si>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</si>
  <si>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</si>
  <si>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</si>
  <si>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</si>
  <si>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</si>
  <si>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</si>
  <si>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</si>
  <si>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</si>
  <si>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</si>
  <si>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</si>
  <si>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</si>
  <si>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</si>
  <si>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</si>
  <si>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</si>
  <si>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</si>
  <si>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</si>
  <si>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</si>
  <si>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</si>
  <si>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</si>
  <si>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</si>
  <si>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</si>
  <si>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</si>
  <si>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</si>
  <si>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</si>
  <si>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</si>
  <si>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</si>
  <si>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</si>
  <si>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</si>
  <si>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</si>
  <si>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</si>
  <si>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</si>
  <si>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</si>
  <si>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</si>
  <si>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</si>
  <si>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</si>
  <si>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</si>
  <si>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</si>
  <si>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</si>
  <si>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</si>
  <si>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</si>
  <si>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</si>
  <si>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</si>
  <si>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</si>
  <si>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</si>
  <si>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</si>
  <si>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</si>
  <si>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</si>
  <si>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</si>
  <si>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</si>
  <si>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</si>
  <si>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</si>
  <si>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</si>
  <si>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</si>
  <si>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</si>
  <si>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</si>
  <si>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</si>
  <si>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</si>
  <si>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</si>
  <si>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</si>
  <si>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</si>
  <si>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</si>
  <si>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</si>
  <si>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</si>
  <si>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</si>
  <si>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</si>
  <si>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</si>
  <si>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</si>
  <si>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</si>
  <si>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</si>
  <si>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</si>
  <si>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</si>
  <si>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</si>
  <si>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</si>
  <si>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</si>
  <si>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</si>
  <si>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</si>
  <si>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</si>
  <si>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</si>
  <si>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</si>
  <si>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</si>
  <si>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</si>
  <si>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</si>
  <si>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</si>
  <si>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</si>
  <si>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</si>
  <si>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</si>
  <si>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</si>
  <si>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</si>
  <si>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</si>
  <si>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</si>
  <si>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</si>
  <si>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</si>
  <si>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</si>
  <si>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</si>
  <si>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</si>
  <si>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</si>
  <si>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</si>
  <si>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</si>
  <si>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</si>
  <si>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</si>
  <si>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</si>
  <si>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</si>
  <si>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</si>
  <si>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</si>
  <si>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</si>
  <si>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</si>
  <si>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</si>
  <si>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</si>
  <si>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</si>
  <si>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</si>
  <si>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</si>
  <si>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</si>
  <si>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</si>
  <si>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</si>
  <si>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</si>
  <si>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</si>
  <si>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</si>
  <si>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</si>
  <si>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</si>
  <si>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</si>
  <si>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</si>
  <si>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</si>
  <si>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</si>
  <si>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</si>
  <si>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</si>
  <si>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</si>
  <si>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</si>
  <si>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</si>
  <si>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</si>
  <si>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</si>
  <si>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</si>
  <si>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</si>
  <si>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</si>
  <si>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</si>
  <si>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</si>
  <si>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</si>
  <si>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</si>
  <si>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</si>
  <si>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</si>
  <si>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</si>
  <si>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</si>
  <si>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</si>
  <si>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</si>
  <si>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</si>
  <si>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</si>
  <si>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</si>
  <si>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</si>
  <si>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</si>
  <si>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</si>
  <si>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</si>
  <si>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</si>
  <si>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</si>
  <si>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</si>
  <si>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</si>
  <si>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</si>
  <si>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</si>
  <si>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</si>
  <si>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</si>
  <si>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</si>
  <si>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</si>
  <si>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</si>
  <si>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</si>
  <si>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</si>
  <si>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</si>
  <si>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</si>
  <si>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</si>
  <si>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</si>
  <si>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</si>
  <si>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</si>
  <si>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</si>
  <si>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</si>
  <si>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</si>
  <si>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</si>
  <si>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</si>
  <si>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</si>
  <si>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</si>
  <si>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</si>
  <si>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</si>
  <si>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</si>
  <si>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</si>
  <si>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</si>
  <si>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</si>
  <si>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</si>
  <si>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</si>
  <si>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</si>
  <si>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</si>
  <si>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</si>
  <si>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</si>
  <si>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</si>
  <si>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</si>
  <si>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</si>
  <si>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</si>
  <si>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</si>
  <si>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</si>
  <si>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</si>
  <si>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</si>
  <si>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</si>
  <si>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</si>
  <si>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</si>
  <si>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</si>
  <si>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</si>
  <si>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</si>
  <si>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</si>
  <si>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</si>
  <si>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</si>
  <si>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</si>
  <si>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</si>
  <si>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</si>
  <si>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</si>
  <si>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</si>
  <si>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</si>
  <si>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</si>
  <si>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</si>
  <si>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</si>
  <si>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</si>
  <si>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</si>
  <si>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</si>
  <si>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</si>
  <si>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</si>
  <si>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</si>
  <si>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</si>
  <si>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</si>
  <si>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</si>
  <si>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</si>
  <si>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</si>
  <si>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</si>
  <si>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</si>
  <si>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</si>
  <si>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</si>
  <si>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</si>
  <si>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</si>
  <si>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</si>
  <si>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</si>
  <si>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</si>
  <si>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</si>
  <si>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</si>
  <si>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</si>
  <si>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</si>
  <si>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</si>
  <si>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</si>
  <si>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</si>
  <si>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</si>
  <si>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</si>
  <si>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</si>
  <si>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</si>
  <si>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</si>
  <si>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</si>
  <si>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</si>
  <si>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</si>
  <si>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</si>
  <si>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</si>
  <si>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</si>
  <si>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</si>
  <si>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</si>
  <si>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</si>
  <si>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</si>
  <si>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</si>
  <si>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</si>
  <si>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</si>
  <si>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</si>
  <si>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</si>
  <si>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</si>
  <si>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</si>
  <si>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</si>
  <si>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</si>
  <si>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</si>
  <si>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</si>
  <si>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</si>
  <si>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</si>
  <si>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</si>
  <si>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</si>
  <si>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</si>
  <si>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</si>
  <si>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</si>
  <si>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</si>
  <si>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</si>
  <si>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</si>
  <si>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</si>
  <si>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</si>
  <si>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</si>
  <si>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</si>
  <si>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</si>
  <si>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</si>
  <si>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</si>
  <si>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</si>
  <si>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</si>
  <si>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</si>
  <si>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</si>
  <si>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</si>
  <si>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</si>
  <si>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</si>
  <si>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</si>
  <si>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</si>
  <si>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</si>
  <si>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</si>
  <si>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</si>
  <si>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</si>
  <si>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</si>
  <si>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</si>
  <si>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</si>
  <si>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</si>
  <si>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</si>
  <si>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</si>
  <si>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</si>
  <si>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</si>
  <si>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</si>
  <si>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</si>
  <si>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</si>
  <si>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</si>
  <si>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</si>
  <si>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</si>
  <si>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</si>
  <si>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</si>
  <si>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</si>
  <si>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</si>
  <si>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</si>
  <si>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</si>
  <si>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</si>
  <si>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</si>
  <si>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</si>
  <si>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</si>
  <si>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</si>
  <si>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</si>
  <si>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</si>
  <si>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</si>
  <si>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</si>
  <si>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</si>
  <si>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</si>
  <si>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</si>
  <si>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</si>
  <si>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</si>
  <si>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</si>
  <si>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</si>
  <si>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</si>
  <si>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</si>
  <si>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</si>
  <si>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</si>
  <si>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</si>
  <si>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</si>
  <si>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</si>
  <si>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</si>
  <si>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</si>
  <si>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</si>
  <si>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</si>
  <si>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</si>
  <si>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</si>
  <si>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</si>
  <si>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</si>
  <si>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</si>
  <si>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</si>
  <si>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</si>
  <si>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</si>
  <si>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</si>
  <si>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</si>
  <si>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</si>
  <si>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</si>
  <si>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</si>
  <si>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</si>
  <si>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</si>
  <si>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</si>
  <si>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</si>
  <si>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</si>
  <si>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</si>
  <si>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</si>
  <si>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</si>
  <si>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</si>
  <si>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</si>
  <si>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</si>
  <si>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</si>
  <si>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</si>
  <si>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</si>
  <si>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</si>
  <si>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</si>
  <si>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</si>
  <si>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</si>
  <si>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</si>
  <si>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</si>
  <si>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</si>
  <si>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</si>
  <si>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</si>
  <si>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</si>
  <si>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</si>
  <si>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</si>
  <si>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</si>
  <si>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</si>
  <si>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</si>
  <si>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</si>
  <si>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</si>
  <si>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</si>
  <si>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</si>
  <si>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</si>
  <si>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</si>
  <si>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</si>
  <si>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</si>
  <si>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</si>
  <si>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</si>
  <si>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</si>
  <si>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</si>
  <si>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</si>
  <si>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</si>
  <si>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</si>
  <si>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</si>
  <si>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</si>
  <si>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</si>
  <si>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</si>
  <si>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</si>
  <si>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</si>
  <si>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</si>
  <si>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</si>
  <si>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</si>
  <si>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</si>
  <si>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</si>
  <si>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</si>
  <si>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</si>
  <si>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</si>
  <si>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</si>
  <si>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</si>
  <si>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</si>
  <si>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</si>
  <si>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</si>
  <si>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</si>
  <si>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</si>
  <si>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</si>
  <si>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</si>
  <si>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</si>
  <si>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</si>
  <si>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</si>
  <si>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</si>
  <si>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</si>
  <si>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</si>
  <si>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</si>
  <si>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</si>
  <si>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</si>
  <si>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</si>
  <si>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</si>
  <si>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</si>
  <si>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</si>
  <si>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</si>
  <si>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</si>
  <si>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</si>
  <si>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</si>
  <si>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</si>
  <si>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</si>
  <si>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</si>
  <si>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</si>
  <si>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</si>
  <si>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</si>
  <si>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</si>
  <si>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</si>
  <si>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</si>
  <si>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</si>
  <si>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</si>
  <si>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</si>
  <si>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</si>
  <si>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</si>
  <si>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</si>
  <si>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</si>
  <si>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</si>
  <si>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</si>
  <si>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</si>
  <si>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</si>
  <si>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</si>
  <si>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</si>
  <si>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</si>
  <si>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</si>
  <si>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</si>
  <si>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</si>
  <si>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</si>
  <si>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</si>
  <si>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</si>
  <si>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</si>
  <si>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</si>
  <si>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</si>
  <si>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</si>
  <si>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</si>
  <si>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</si>
  <si>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</si>
  <si>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</si>
  <si>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</si>
  <si>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</si>
  <si>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</si>
  <si>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</si>
  <si>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</si>
  <si>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</si>
  <si>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</si>
  <si>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</si>
  <si>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</si>
  <si>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</si>
  <si>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</si>
  <si>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</si>
  <si>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</si>
  <si>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</si>
  <si>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</si>
  <si>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</si>
  <si>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</si>
  <si>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</si>
  <si>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</si>
  <si>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</si>
  <si>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</si>
  <si>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</si>
  <si>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</si>
  <si>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</si>
  <si>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</si>
  <si>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</si>
  <si>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</si>
  <si>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</si>
  <si>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</si>
  <si>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</si>
  <si>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</si>
  <si>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</si>
  <si>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</si>
  <si>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</si>
  <si>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</si>
  <si>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</si>
  <si>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</si>
  <si>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</si>
  <si>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</si>
  <si>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</si>
  <si>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</si>
  <si>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</si>
  <si>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</si>
  <si>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</si>
  <si>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</si>
  <si>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</si>
  <si>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</si>
  <si>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</si>
  <si>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</si>
  <si>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</si>
  <si>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</si>
  <si>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</si>
  <si>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</si>
  <si>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</si>
  <si>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</si>
  <si>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</si>
  <si>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</si>
  <si>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</si>
  <si>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</si>
  <si>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</si>
  <si>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</si>
  <si>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</si>
  <si>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</si>
  <si>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</si>
  <si>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</si>
  <si>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</si>
  <si>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</si>
  <si>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</si>
  <si>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</si>
  <si>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</si>
  <si>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</si>
  <si>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</si>
  <si>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</si>
  <si>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</si>
  <si>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</si>
  <si>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</si>
  <si>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</si>
  <si>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</si>
  <si>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</si>
  <si>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</si>
  <si>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</si>
  <si>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</si>
  <si>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</si>
  <si>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</si>
  <si>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</si>
  <si>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</si>
  <si>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</si>
  <si>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</si>
  <si>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</si>
  <si>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</si>
  <si>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</si>
  <si>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</si>
  <si>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</si>
  <si>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</si>
  <si>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</si>
  <si>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</si>
  <si>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</si>
  <si>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</si>
  <si>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</si>
  <si>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</si>
  <si>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</si>
  <si>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</si>
  <si>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</si>
  <si>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</si>
  <si>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</si>
  <si>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</si>
  <si>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</si>
  <si>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</si>
  <si>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</si>
  <si>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</si>
  <si>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</si>
  <si>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</si>
  <si>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</si>
  <si>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</si>
  <si>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</si>
  <si>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</si>
  <si>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</si>
  <si>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</si>
  <si>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</si>
  <si>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</si>
  <si>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</si>
  <si>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</si>
  <si>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</si>
  <si>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</si>
  <si>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</si>
  <si>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</si>
  <si>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</si>
  <si>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</si>
  <si>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</si>
  <si>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</si>
  <si>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</si>
  <si>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</si>
  <si>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</si>
  <si>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</si>
  <si>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</si>
  <si>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</si>
  <si>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</si>
  <si>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</si>
  <si>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</si>
  <si>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</si>
  <si>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</si>
  <si>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</si>
  <si>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</si>
  <si>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</si>
  <si>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</si>
  <si>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</si>
  <si>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</si>
  <si>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</si>
  <si>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</si>
  <si>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</si>
  <si>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</si>
  <si>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</si>
  <si>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</si>
  <si>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</si>
  <si>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</si>
  <si>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</si>
  <si>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</si>
  <si>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</si>
  <si>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</si>
  <si>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</si>
  <si>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</si>
  <si>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</si>
  <si>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</si>
  <si>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</si>
  <si>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</si>
  <si>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</si>
  <si>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</si>
  <si>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</si>
  <si>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</si>
  <si>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</si>
  <si>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</si>
  <si>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</si>
  <si>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</si>
  <si>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</si>
  <si>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</si>
  <si>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</si>
  <si>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</si>
  <si>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</si>
  <si>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</si>
  <si>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</si>
  <si>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</si>
  <si>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</si>
  <si>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</si>
  <si>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</si>
  <si>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</si>
  <si>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</si>
  <si>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</si>
  <si>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</si>
  <si>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</si>
  <si>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</si>
  <si>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</si>
  <si>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</si>
  <si>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</si>
  <si>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</si>
  <si>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</si>
  <si>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</si>
  <si>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</si>
  <si>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</si>
  <si>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</si>
  <si>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</si>
  <si>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</si>
  <si>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</si>
  <si>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</si>
  <si>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</si>
  <si>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</si>
  <si>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</si>
  <si>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</si>
  <si>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</si>
  <si>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</si>
  <si>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</si>
  <si>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</si>
  <si>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</si>
  <si>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</si>
  <si>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</si>
  <si>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</si>
  <si>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</si>
  <si>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</si>
  <si>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</si>
  <si>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</si>
  <si>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</si>
  <si>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</si>
  <si>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</si>
  <si>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</si>
  <si>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</si>
  <si>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</si>
  <si>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</si>
  <si>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</si>
  <si>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</si>
  <si>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</si>
  <si>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</si>
  <si>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</si>
  <si>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</si>
  <si>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</si>
  <si>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</si>
  <si>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</si>
  <si>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</si>
  <si>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</si>
  <si>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</si>
  <si>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</si>
  <si>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</si>
  <si>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</si>
  <si>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</si>
  <si>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</si>
  <si>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</si>
  <si>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</si>
  <si>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</si>
  <si>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</si>
  <si>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</si>
  <si>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</si>
  <si>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</si>
  <si>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</si>
  <si>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</si>
  <si>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</si>
  <si>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</si>
  <si>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</si>
  <si>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</si>
  <si>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</si>
  <si>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</si>
  <si>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</si>
  <si>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</si>
  <si>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</si>
  <si>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</si>
  <si>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</si>
  <si>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</si>
  <si>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</si>
  <si>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</si>
  <si>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</si>
  <si>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</si>
  <si>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</si>
  <si>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</si>
  <si>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</si>
  <si>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</si>
  <si>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</si>
  <si>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</si>
  <si>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</si>
  <si>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</si>
  <si>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</si>
  <si>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</si>
  <si>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</si>
  <si>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</si>
  <si>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</si>
  <si>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</si>
  <si>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</si>
  <si>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</si>
  <si>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</si>
  <si>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</si>
  <si>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</si>
  <si>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</si>
  <si>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</si>
  <si>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</si>
  <si>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</si>
  <si>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</si>
  <si>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</si>
  <si>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</si>
  <si>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</si>
  <si>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</si>
  <si>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</si>
  <si>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</si>
  <si>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</si>
  <si>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</si>
  <si>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</si>
  <si>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</si>
  <si>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</si>
  <si>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</si>
  <si>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</si>
  <si>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</si>
  <si>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</si>
  <si>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</si>
  <si>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</si>
  <si>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</si>
  <si>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</si>
  <si>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</si>
  <si>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</si>
  <si>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</si>
  <si>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</si>
  <si>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</si>
  <si>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</si>
  <si>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</si>
  <si>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</si>
  <si>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</si>
  <si>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</si>
  <si>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</si>
  <si>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</si>
  <si>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</si>
  <si>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</si>
  <si>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</si>
  <si>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</si>
  <si>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</si>
  <si>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</si>
  <si>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</si>
  <si>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</si>
  <si>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</si>
  <si>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</si>
  <si>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</si>
  <si>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</si>
  <si>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</si>
  <si>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</si>
  <si>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</si>
  <si>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</si>
  <si>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</si>
  <si>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</si>
  <si>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</si>
  <si>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</si>
  <si>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</si>
  <si>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</si>
  <si>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</si>
  <si>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</si>
  <si>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</si>
  <si>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</si>
  <si>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</si>
  <si>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</si>
  <si>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</si>
  <si>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</si>
  <si>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</si>
  <si>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</si>
  <si>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</si>
  <si>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</si>
  <si>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</si>
  <si>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</si>
  <si>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</si>
  <si>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</si>
  <si>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</si>
  <si>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</si>
  <si>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</si>
  <si>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</si>
  <si>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</si>
  <si>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</si>
  <si>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</si>
  <si>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</si>
  <si>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</si>
  <si>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</si>
  <si>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</si>
  <si>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</si>
  <si>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</si>
  <si>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</si>
  <si>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</si>
  <si>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</si>
  <si>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</si>
  <si>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</si>
  <si>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</si>
  <si>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</si>
  <si>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</si>
  <si>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</si>
  <si>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</si>
  <si>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</si>
  <si>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</si>
  <si>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</si>
  <si>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</si>
  <si>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</si>
  <si>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</si>
  <si>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</si>
  <si>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</si>
  <si>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</si>
  <si>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</si>
  <si>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</si>
  <si>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</si>
  <si>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</si>
  <si>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</si>
  <si>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</si>
  <si>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</si>
  <si>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</si>
  <si>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</si>
  <si>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</si>
  <si>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</si>
  <si>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</si>
  <si>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</si>
  <si>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</si>
  <si>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</si>
  <si>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</si>
  <si>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</si>
  <si>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</si>
  <si>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</si>
  <si>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</si>
  <si>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</si>
  <si>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</si>
  <si>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</si>
  <si>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</si>
  <si>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</si>
  <si>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</si>
  <si>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</si>
  <si>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</si>
  <si>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</si>
  <si>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</si>
  <si>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</si>
  <si>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</si>
  <si>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</si>
  <si>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</si>
  <si>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</si>
  <si>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</si>
  <si>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</si>
  <si>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</si>
  <si>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</si>
  <si>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</si>
  <si>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</si>
  <si>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</si>
  <si>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</si>
  <si>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</si>
  <si>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</si>
  <si>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</si>
  <si>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</si>
  <si>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</si>
  <si>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</si>
  <si>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</si>
  <si>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</si>
  <si>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</si>
  <si>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</si>
  <si>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</si>
  <si>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</si>
  <si>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</si>
  <si>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</si>
  <si>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</si>
  <si>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</si>
  <si>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</si>
  <si>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</si>
  <si>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</si>
  <si>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</si>
  <si>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</si>
  <si>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</si>
  <si>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</si>
  <si>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</si>
  <si>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</si>
  <si>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</si>
  <si>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</si>
  <si>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</si>
  <si>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</si>
  <si>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</si>
  <si>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</si>
  <si>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</si>
  <si>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</si>
  <si>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</si>
  <si>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</si>
  <si>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</si>
  <si>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</si>
  <si>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</si>
  <si>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</si>
  <si>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</si>
  <si>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</si>
  <si>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</si>
  <si>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</si>
  <si>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</si>
  <si>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</si>
  <si>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</si>
  <si>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</si>
  <si>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</si>
  <si>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</si>
  <si>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</si>
  <si>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</si>
  <si>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</si>
  <si>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</si>
  <si>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</si>
  <si>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</si>
  <si>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</si>
  <si>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</si>
  <si>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</si>
  <si>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</si>
  <si>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</si>
  <si>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</si>
  <si>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</si>
  <si>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</si>
  <si>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</si>
  <si>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</si>
  <si>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</si>
  <si>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</si>
  <si>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</si>
  <si>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</si>
  <si>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</si>
  <si>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</si>
  <si>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</si>
  <si>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</si>
  <si>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</si>
  <si>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</si>
  <si>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</si>
  <si>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</si>
  <si>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</si>
  <si>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</si>
  <si>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</si>
  <si>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</si>
  <si>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</si>
  <si>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</si>
  <si>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</si>
  <si>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</si>
  <si>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</si>
  <si>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</si>
  <si>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</si>
  <si>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</si>
  <si>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</si>
  <si>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</si>
  <si>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</si>
  <si>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</si>
  <si>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</si>
  <si>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</si>
  <si>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</si>
  <si>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</si>
  <si>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</si>
  <si>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</si>
  <si>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</si>
  <si>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</si>
  <si>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</si>
  <si>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</si>
  <si>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</si>
  <si>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</si>
  <si>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</si>
  <si>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</si>
  <si>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</si>
  <si>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</si>
  <si>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</si>
  <si>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</si>
  <si>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</si>
  <si>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</si>
  <si>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</si>
  <si>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</si>
  <si>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</si>
  <si>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</si>
  <si>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</si>
  <si>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</si>
  <si>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</si>
  <si>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</si>
  <si>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</si>
  <si>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</si>
  <si>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</si>
  <si>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</si>
  <si>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</si>
  <si>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</si>
  <si>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</si>
  <si>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</si>
  <si>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</si>
  <si>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</si>
  <si>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</si>
  <si>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</si>
  <si>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</si>
  <si>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</si>
  <si>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</si>
  <si>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</si>
  <si>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</si>
  <si>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</si>
  <si>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</si>
  <si>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</si>
  <si>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</si>
  <si>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</si>
  <si>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</si>
  <si>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</si>
  <si>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</si>
  <si>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</si>
  <si>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</si>
  <si>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</si>
  <si>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</si>
  <si>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</si>
  <si>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</si>
  <si>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</si>
  <si>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</si>
  <si>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</si>
  <si>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</si>
  <si>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</si>
  <si>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</si>
  <si>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</si>
  <si>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</si>
  <si>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</si>
  <si>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</si>
  <si>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</si>
  <si>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</si>
  <si>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</si>
  <si>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</si>
  <si>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</si>
  <si>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</si>
  <si>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</si>
  <si>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</si>
  <si>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</si>
  <si>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</si>
  <si>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</si>
  <si>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</si>
  <si>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</si>
  <si>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</si>
  <si>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</si>
  <si>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</si>
  <si>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</si>
  <si>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</si>
  <si>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</si>
  <si>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</si>
  <si>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</si>
  <si>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</si>
  <si>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</si>
  <si>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</si>
  <si>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</si>
  <si>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</si>
  <si>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</si>
  <si>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</si>
  <si>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</si>
  <si>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</si>
  <si>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</si>
  <si>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</si>
  <si>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</si>
  <si>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</si>
  <si>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</si>
  <si>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</si>
  <si>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</si>
  <si>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</si>
  <si>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</si>
  <si>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</si>
  <si>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</si>
  <si>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</si>
  <si>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</si>
  <si>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</si>
  <si>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</si>
  <si>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</si>
  <si>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</si>
  <si>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</si>
  <si>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</si>
  <si>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</si>
  <si>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</si>
  <si>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</si>
  <si>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</si>
  <si>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</si>
  <si>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</si>
  <si>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</si>
  <si>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</si>
  <si>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</si>
  <si>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</si>
  <si>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</si>
  <si>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</si>
  <si>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</si>
  <si>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</si>
  <si>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</si>
  <si>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</si>
  <si>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</si>
  <si>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</si>
  <si>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</si>
  <si>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</si>
  <si>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</si>
  <si>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</si>
  <si>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</si>
  <si>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</si>
  <si>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</si>
  <si>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</si>
  <si>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</si>
  <si>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</si>
  <si>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</si>
  <si>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</si>
  <si>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</si>
  <si>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</si>
  <si>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</si>
  <si>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</si>
  <si>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</si>
  <si>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</si>
  <si>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</si>
  <si>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</si>
  <si>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</si>
  <si>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</si>
  <si>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</si>
  <si>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</si>
  <si>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</si>
  <si>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</si>
  <si>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</si>
  <si>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</si>
  <si>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</si>
  <si>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</si>
  <si>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</si>
  <si>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</si>
  <si>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</si>
  <si>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</si>
  <si>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</si>
  <si>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</si>
  <si>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</si>
  <si>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</si>
  <si>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</si>
  <si>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</si>
  <si>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</si>
  <si>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</si>
  <si>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</si>
  <si>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</si>
  <si>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</si>
  <si>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</si>
  <si>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</si>
  <si>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</si>
  <si>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</si>
  <si>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</si>
  <si>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</si>
  <si>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</si>
  <si>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</si>
  <si>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</si>
  <si>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</si>
  <si>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</si>
  <si>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</si>
  <si>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</si>
  <si>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</si>
  <si>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</si>
  <si>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</si>
  <si>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</si>
  <si>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</si>
  <si>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</si>
  <si>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</si>
  <si>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</si>
  <si>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</si>
  <si>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</si>
  <si>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</si>
  <si>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</si>
  <si>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</si>
  <si>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</si>
  <si>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</si>
  <si>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</si>
  <si>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</si>
  <si>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</si>
  <si>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</si>
  <si>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</si>
  <si>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</si>
  <si>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</si>
  <si>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</si>
  <si>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</si>
  <si>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</si>
  <si>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</si>
  <si>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</si>
  <si>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</si>
  <si>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</si>
  <si>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</si>
  <si>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</si>
  <si>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</si>
  <si>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</si>
  <si>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</si>
  <si>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</si>
  <si>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</si>
  <si>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</si>
  <si>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</si>
  <si>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</si>
  <si>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</si>
  <si>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</si>
  <si>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</si>
  <si>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</si>
  <si>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</si>
  <si>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</si>
  <si>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</si>
  <si>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</si>
  <si>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</si>
  <si>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</si>
  <si>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</si>
  <si>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</si>
  <si>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</si>
  <si>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</si>
  <si>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</si>
  <si>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</si>
  <si>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</si>
  <si>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</si>
  <si>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</si>
  <si>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</si>
  <si>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</si>
  <si>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</si>
  <si>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</si>
  <si>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</si>
  <si>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</si>
  <si>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</si>
  <si>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</si>
  <si>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</si>
  <si>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</si>
  <si>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</si>
  <si>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</si>
  <si>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</si>
  <si>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</si>
  <si>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</si>
  <si>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</si>
  <si>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</si>
  <si>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</si>
  <si>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</si>
  <si>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</si>
  <si>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</si>
  <si>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</si>
  <si>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</si>
  <si>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</si>
  <si>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</si>
  <si>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</si>
  <si>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</si>
  <si>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</si>
  <si>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</si>
  <si>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</si>
  <si>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</si>
  <si>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</si>
  <si>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</si>
  <si>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</si>
  <si>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</si>
  <si>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</si>
  <si>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</si>
  <si>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</si>
  <si>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</si>
  <si>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</si>
  <si>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</si>
  <si>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</si>
  <si>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</si>
  <si>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</si>
  <si>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</si>
  <si>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</si>
  <si>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</si>
  <si>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</si>
  <si>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</si>
  <si>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</si>
  <si>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</si>
  <si>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</si>
  <si>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</si>
  <si>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</si>
  <si>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</si>
  <si>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</si>
  <si>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</si>
  <si>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</si>
  <si>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</si>
  <si>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</si>
  <si>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</si>
  <si>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</si>
  <si>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</si>
  <si>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</si>
  <si>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</si>
  <si>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</si>
  <si>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</si>
  <si>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</si>
  <si>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</si>
  <si>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</si>
  <si>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</si>
  <si>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</si>
  <si>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</si>
  <si>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</si>
  <si>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</si>
  <si>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</si>
  <si>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</si>
  <si>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</si>
  <si>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</si>
  <si>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</si>
  <si>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</si>
  <si>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</si>
  <si>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</si>
  <si>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</si>
  <si>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</si>
  <si>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</si>
  <si>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</si>
  <si>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</si>
  <si>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</si>
  <si>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</si>
  <si>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</si>
  <si>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</si>
  <si>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</si>
  <si>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</si>
  <si>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</si>
  <si>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</si>
  <si>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</si>
  <si>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</si>
  <si>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</si>
  <si>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</si>
  <si>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</si>
  <si>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</si>
  <si>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</si>
  <si>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</si>
  <si>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</si>
  <si>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</si>
  <si>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</si>
  <si>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</si>
  <si>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</si>
  <si>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</si>
  <si>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</si>
  <si>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</si>
  <si>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</si>
  <si>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</si>
  <si>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</si>
  <si>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</si>
  <si>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</si>
  <si>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</si>
  <si>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</si>
  <si>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</si>
  <si>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</si>
  <si>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</si>
  <si>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</si>
  <si>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</si>
  <si>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</si>
  <si>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</si>
  <si>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</si>
  <si>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</si>
  <si>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</si>
  <si>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</si>
  <si>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</si>
  <si>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</si>
  <si>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</si>
  <si>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</si>
  <si>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</si>
  <si>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</si>
  <si>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</si>
  <si>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</si>
  <si>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</si>
  <si>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</si>
  <si>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</si>
  <si>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</si>
  <si>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</si>
  <si>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</si>
  <si>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</si>
  <si>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</si>
  <si>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</si>
  <si>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</si>
  <si>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</si>
  <si>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</si>
  <si>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</si>
  <si>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</si>
  <si>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</si>
  <si>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</si>
  <si>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</si>
  <si>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</si>
  <si>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</si>
  <si>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</si>
  <si>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</si>
  <si>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</si>
  <si>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</si>
  <si>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</si>
  <si>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</si>
  <si>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</si>
  <si>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</si>
  <si>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</si>
  <si>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</si>
  <si>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</si>
  <si>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</si>
  <si>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</si>
  <si>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</si>
  <si>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</si>
  <si>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</si>
  <si>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</si>
  <si>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</si>
  <si>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</si>
  <si>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</si>
  <si>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</si>
  <si>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</si>
  <si>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</si>
  <si>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</si>
  <si>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</si>
  <si>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</si>
  <si>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</si>
  <si>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</si>
  <si>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</si>
  <si>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</si>
  <si>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</si>
  <si>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</si>
  <si>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</si>
  <si>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</si>
  <si>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</si>
  <si>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</si>
  <si>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</si>
  <si>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</si>
  <si>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</si>
  <si>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</si>
  <si>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</si>
  <si>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</si>
  <si>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</si>
  <si>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</si>
  <si>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</si>
  <si>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</si>
  <si>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</si>
  <si>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</si>
  <si>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</si>
  <si>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</si>
  <si>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</si>
  <si>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</si>
  <si>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</si>
  <si>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</si>
  <si>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</si>
  <si>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</si>
  <si>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</si>
  <si>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</si>
  <si>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</si>
  <si>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</si>
  <si>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</si>
  <si>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</si>
  <si>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</si>
  <si>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</si>
  <si>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</si>
  <si>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</si>
  <si>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</si>
  <si>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</si>
  <si>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</si>
  <si>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</si>
  <si>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</si>
  <si>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</si>
  <si>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</si>
  <si>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</si>
  <si>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</si>
  <si>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</si>
  <si>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</si>
  <si>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</si>
  <si>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</si>
  <si>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</si>
  <si>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</si>
  <si>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</si>
  <si>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</si>
  <si>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</si>
  <si>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</si>
  <si>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</si>
  <si>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</si>
  <si>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</si>
  <si>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</si>
  <si>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</si>
  <si>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</si>
  <si>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</si>
  <si>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</si>
  <si>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</si>
  <si>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</si>
  <si>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</si>
  <si>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</si>
  <si>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</si>
  <si>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</si>
  <si>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</si>
  <si>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</si>
  <si>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</si>
  <si>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</si>
  <si>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</si>
  <si>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</si>
  <si>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</si>
  <si>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</si>
  <si>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</si>
  <si>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</si>
  <si>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</si>
  <si>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</si>
  <si>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</si>
  <si>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</si>
  <si>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</si>
  <si>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</si>
  <si>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</si>
  <si>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</si>
  <si>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</si>
  <si>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</si>
  <si>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</si>
  <si>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</si>
  <si>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</si>
  <si>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</si>
  <si>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</si>
  <si>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</si>
  <si>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</si>
  <si>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</si>
  <si>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</si>
  <si>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</si>
  <si>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</si>
  <si>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</si>
  <si>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</si>
  <si>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</si>
  <si>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</si>
  <si>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</si>
  <si>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</si>
  <si>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</si>
  <si>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</si>
  <si>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</si>
  <si>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</si>
  <si>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</si>
  <si>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</si>
  <si>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</si>
  <si>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</si>
  <si>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</si>
  <si>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</si>
  <si>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</si>
  <si>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</si>
  <si>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</si>
  <si>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</si>
  <si>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</si>
  <si>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</si>
  <si>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</si>
  <si>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</si>
  <si>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</si>
  <si>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</si>
  <si>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</si>
  <si>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</si>
  <si>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</si>
  <si>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</si>
  <si>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</si>
  <si>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</si>
  <si>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</si>
  <si>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</si>
  <si>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</si>
  <si>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</si>
  <si>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</si>
  <si>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</si>
  <si>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</si>
  <si>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</si>
  <si>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</si>
  <si>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</si>
  <si>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</si>
  <si>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</si>
  <si>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</si>
  <si>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</si>
  <si>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</si>
  <si>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</si>
  <si>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</si>
  <si>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</si>
  <si>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</si>
  <si>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</si>
  <si>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</si>
  <si>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</si>
  <si>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</si>
  <si>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</si>
  <si>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</si>
  <si>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</si>
  <si>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</si>
  <si>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</si>
  <si>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</si>
  <si>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</si>
  <si>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</si>
  <si>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</si>
  <si>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</si>
  <si>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</si>
  <si>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</si>
  <si>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</si>
  <si>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</si>
  <si>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</si>
  <si>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</si>
  <si>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</si>
  <si>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</si>
  <si>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</si>
  <si>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</si>
  <si>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</si>
  <si>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</si>
  <si>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</si>
  <si>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</si>
  <si>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</si>
  <si>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</si>
  <si>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</si>
  <si>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</si>
  <si>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</si>
  <si>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</si>
  <si>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</si>
  <si>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</si>
  <si>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</si>
  <si>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</si>
  <si>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</si>
  <si>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</si>
  <si>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</si>
  <si>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</si>
  <si>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</si>
  <si>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</si>
  <si>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</si>
  <si>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</si>
  <si>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</si>
  <si>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</si>
  <si>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</si>
  <si>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</si>
  <si>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</si>
  <si>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</si>
  <si>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</si>
  <si>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</si>
  <si>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</si>
  <si>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</si>
  <si>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</si>
  <si>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</si>
  <si>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</si>
  <si>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</si>
  <si>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</si>
  <si>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</si>
  <si>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</si>
  <si>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</si>
  <si>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</si>
  <si>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</si>
  <si>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</si>
  <si>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</si>
  <si>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</si>
  <si>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</si>
  <si>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</si>
  <si>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</si>
  <si>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</si>
  <si>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</si>
  <si>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</si>
  <si>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</si>
  <si>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</si>
  <si>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</si>
  <si>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</si>
  <si>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</si>
  <si>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</si>
  <si>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</si>
  <si>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</si>
  <si>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</si>
  <si>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</si>
  <si>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</si>
  <si>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</si>
  <si>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</si>
  <si>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</si>
  <si>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</si>
  <si>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</si>
  <si>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</si>
  <si>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</si>
  <si>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</si>
  <si>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</si>
  <si>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</si>
  <si>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</si>
  <si>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</si>
  <si>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</si>
  <si>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</si>
  <si>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</si>
  <si>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</si>
  <si>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</si>
  <si>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</si>
  <si>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</si>
  <si>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</si>
  <si>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</si>
  <si>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</si>
  <si>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</si>
  <si>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</si>
  <si>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</si>
  <si>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</si>
  <si>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</si>
  <si>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</si>
  <si>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</si>
  <si>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</si>
  <si>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</si>
  <si>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</si>
  <si>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</si>
  <si>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</si>
  <si>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</si>
  <si>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</si>
  <si>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</si>
  <si>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</si>
  <si>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</si>
  <si>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</si>
  <si>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</si>
  <si>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</si>
  <si>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</si>
  <si>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</si>
  <si>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</si>
  <si>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</si>
  <si>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</si>
  <si>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</si>
  <si>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</si>
  <si>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</si>
  <si>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</si>
  <si>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</si>
  <si>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</si>
  <si>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</si>
  <si>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</si>
  <si>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</si>
  <si>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</si>
  <si>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</si>
  <si>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</si>
  <si>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</si>
  <si>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</si>
  <si>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</si>
  <si>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</si>
  <si>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</si>
  <si>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</si>
  <si>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</si>
  <si>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</si>
  <si>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</si>
  <si>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</si>
  <si>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</si>
  <si>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</si>
  <si>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</si>
  <si>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</si>
  <si>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</si>
  <si>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</si>
  <si>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</si>
  <si>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</si>
  <si>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</si>
  <si>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</si>
  <si>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</si>
  <si>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</si>
  <si>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</si>
  <si>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</si>
  <si>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</si>
  <si>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</si>
  <si>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</si>
  <si>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</si>
  <si>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</si>
  <si>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</si>
  <si>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</si>
  <si>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</si>
  <si>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</si>
  <si>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</si>
  <si>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</si>
  <si>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</si>
  <si>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</si>
  <si>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</si>
  <si>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</si>
  <si>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</si>
  <si>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</si>
  <si>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</si>
  <si>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</si>
  <si>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</si>
  <si>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</si>
  <si>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</si>
  <si>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</si>
  <si>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</si>
  <si>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</si>
  <si>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</si>
  <si>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</si>
  <si>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</si>
  <si>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</si>
  <si>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</si>
  <si>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</si>
  <si>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</si>
  <si>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</si>
  <si>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</si>
  <si>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</si>
  <si>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</si>
  <si>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</si>
  <si>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</si>
  <si>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</si>
  <si>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</si>
  <si>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</si>
  <si>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</si>
  <si>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</si>
  <si>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</si>
  <si>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</si>
  <si>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</si>
  <si>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</si>
  <si>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</si>
  <si>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</si>
  <si>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</si>
  <si>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</si>
  <si>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</si>
  <si>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</si>
  <si>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</si>
  <si>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</si>
  <si>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</si>
  <si>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</si>
  <si>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</si>
  <si>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</si>
  <si>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</si>
  <si>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</si>
  <si>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</si>
  <si>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</si>
  <si>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</si>
  <si>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</si>
  <si>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</si>
  <si>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</si>
  <si>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</si>
  <si>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</si>
  <si>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</si>
  <si>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</si>
  <si>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</si>
  <si>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</si>
  <si>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</si>
  <si>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</si>
  <si>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</si>
  <si>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</si>
  <si>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</si>
  <si>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</si>
  <si>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</si>
  <si>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</si>
  <si>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</si>
  <si>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</si>
  <si>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</si>
  <si>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</si>
  <si>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</si>
  <si>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</si>
  <si>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</si>
  <si>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</si>
  <si>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</si>
  <si>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</si>
  <si>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</si>
  <si>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</si>
  <si>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</si>
  <si>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</si>
  <si>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</si>
  <si>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</si>
  <si>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</si>
  <si>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</si>
  <si>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</si>
  <si>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</si>
  <si>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</si>
  <si>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</si>
  <si>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</si>
  <si>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</si>
  <si>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</si>
  <si>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</si>
  <si>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</si>
  <si>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</si>
  <si>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</si>
  <si>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</si>
  <si>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</si>
  <si>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</si>
  <si>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</si>
  <si>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</si>
  <si>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</si>
  <si>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</si>
  <si>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</si>
  <si>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</si>
  <si>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</si>
  <si>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</si>
  <si>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</si>
  <si>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</si>
  <si>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</si>
  <si>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</si>
  <si>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</si>
  <si>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</si>
  <si>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</si>
  <si>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</si>
  <si>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</si>
  <si>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</si>
  <si>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</si>
  <si>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</si>
  <si>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</si>
  <si>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</si>
  <si>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</si>
  <si>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</si>
  <si>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</si>
  <si>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</si>
  <si>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</si>
  <si>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</si>
  <si>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</si>
  <si>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</si>
  <si>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</si>
  <si>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</si>
  <si>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</si>
  <si>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</si>
  <si>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</si>
  <si>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</si>
  <si>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</si>
  <si>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</si>
  <si>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</si>
  <si>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</si>
  <si>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</si>
  <si>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</si>
  <si>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</si>
  <si>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</si>
  <si>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</si>
  <si>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</si>
  <si>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</si>
  <si>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</si>
  <si>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</si>
  <si>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</si>
  <si>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</si>
  <si>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</si>
  <si>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</si>
  <si>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</si>
  <si>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</si>
  <si>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</si>
  <si>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</si>
  <si>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</si>
  <si>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</si>
  <si>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</si>
  <si>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</si>
  <si>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</si>
  <si>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</si>
  <si>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</si>
  <si>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</si>
  <si>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</si>
  <si>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</si>
  <si>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</si>
  <si>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</si>
  <si>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</si>
  <si>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</si>
  <si>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</si>
  <si>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</si>
  <si>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</si>
  <si>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</si>
  <si>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</si>
  <si>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</si>
  <si>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</si>
  <si>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</si>
  <si>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</si>
  <si>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</si>
  <si>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</si>
  <si>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</si>
  <si>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</si>
  <si>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</si>
  <si>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</si>
  <si>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</si>
  <si>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</si>
  <si>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</si>
  <si>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</si>
  <si>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</si>
  <si>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</si>
  <si>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</si>
  <si>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</si>
  <si>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</si>
  <si>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</si>
  <si>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</si>
  <si>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</si>
  <si>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</si>
  <si>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</si>
  <si>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</si>
  <si>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</si>
  <si>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</si>
  <si>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</si>
  <si>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</si>
  <si>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</si>
  <si>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</si>
  <si>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</si>
  <si>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</si>
  <si>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</si>
  <si>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</si>
  <si>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</si>
  <si>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</si>
  <si>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</si>
  <si>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</si>
  <si>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</si>
  <si>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</si>
  <si>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</si>
  <si>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</si>
  <si>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</si>
  <si>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</si>
  <si>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</si>
  <si>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</si>
  <si>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</si>
  <si>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</si>
  <si>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</si>
  <si>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</si>
  <si>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</si>
  <si>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</si>
  <si>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</si>
  <si>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</si>
  <si>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</si>
  <si>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</si>
  <si>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</si>
  <si>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</si>
  <si>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</si>
  <si>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</si>
  <si>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</si>
  <si>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</si>
  <si>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</si>
  <si>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</si>
  <si>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</si>
  <si>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</si>
  <si>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</si>
  <si>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</si>
  <si>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</si>
  <si>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</si>
  <si>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</si>
  <si>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</si>
  <si>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</si>
  <si>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</si>
  <si>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</si>
  <si>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</si>
  <si>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</si>
  <si>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</si>
  <si>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</si>
  <si>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</si>
  <si>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</si>
  <si>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</si>
  <si>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</si>
  <si>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</si>
  <si>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</si>
  <si>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</si>
  <si>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</si>
  <si>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</si>
  <si>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</si>
  <si>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</si>
  <si>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</si>
  <si>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</si>
  <si>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</si>
  <si>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</si>
  <si>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</si>
  <si>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</si>
  <si>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</si>
  <si>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</si>
  <si>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</si>
  <si>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</si>
  <si>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</si>
  <si>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</si>
  <si>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</si>
  <si>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</si>
  <si>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</si>
  <si>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</si>
  <si>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</si>
  <si>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</si>
  <si>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</si>
  <si>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</si>
  <si>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</si>
  <si>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</si>
  <si>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</si>
  <si>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</si>
  <si>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</si>
  <si>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</si>
  <si>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</si>
  <si>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</si>
  <si>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</si>
  <si>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</si>
  <si>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</si>
  <si>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</si>
  <si>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</si>
  <si>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</si>
  <si>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</si>
  <si>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</si>
  <si>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</si>
  <si>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</si>
  <si>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</si>
  <si>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</si>
  <si>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</si>
  <si>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</si>
  <si>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</si>
  <si>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</si>
  <si>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</si>
  <si>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</si>
  <si>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</si>
  <si>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</si>
  <si>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</si>
  <si>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</si>
  <si>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</si>
  <si>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</si>
  <si>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</si>
  <si>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</si>
  <si>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</si>
  <si>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</si>
  <si>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</si>
  <si>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</si>
  <si>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</si>
  <si>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</si>
  <si>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</si>
  <si>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</si>
  <si>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</si>
  <si>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</si>
  <si>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</si>
  <si>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</si>
  <si>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</si>
  <si>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</si>
  <si>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</si>
  <si>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</si>
  <si>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</si>
  <si>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</si>
  <si>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</si>
  <si>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</si>
  <si>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</si>
  <si>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</si>
  <si>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</si>
  <si>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</si>
  <si>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</si>
  <si>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</si>
  <si>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</si>
  <si>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</si>
  <si>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</si>
  <si>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</si>
  <si>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</si>
  <si>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</si>
  <si>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</si>
  <si>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</si>
  <si>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</si>
  <si>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</si>
  <si>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</si>
  <si>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</si>
  <si>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</si>
  <si>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</si>
  <si>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</si>
  <si>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</si>
  <si>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</si>
  <si>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</si>
  <si>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</si>
  <si>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</si>
  <si>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</si>
  <si>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</si>
  <si>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</si>
  <si>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</si>
  <si>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</si>
  <si>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</si>
  <si>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</si>
  <si>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</si>
  <si>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</si>
  <si>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</si>
  <si>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</si>
  <si>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</si>
  <si>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</si>
  <si>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</si>
  <si>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</si>
  <si>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</si>
  <si>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</si>
  <si>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</si>
  <si>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</si>
  <si>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</si>
  <si>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</si>
  <si>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</si>
  <si>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</si>
  <si>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</si>
  <si>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</si>
  <si>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</si>
  <si>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</si>
  <si>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</si>
  <si>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</si>
  <si>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</si>
  <si>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</si>
  <si>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</si>
  <si>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</si>
  <si>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</si>
  <si>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</si>
  <si>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</si>
  <si>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</si>
  <si>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</si>
  <si>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</si>
  <si>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</si>
  <si>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</si>
  <si>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</si>
  <si>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</si>
  <si>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</si>
  <si>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</si>
  <si>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</si>
  <si>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</si>
  <si>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</si>
  <si>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</si>
  <si>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</si>
  <si>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</si>
  <si>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</si>
  <si>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</si>
  <si>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</si>
  <si>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</si>
  <si>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</si>
  <si>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</si>
  <si>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</si>
  <si>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</si>
  <si>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</si>
  <si>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</si>
  <si>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</si>
  <si>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</si>
  <si>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</si>
  <si>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</si>
  <si>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</si>
  <si>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</si>
  <si>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</si>
  <si>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</si>
  <si>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</si>
  <si>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</si>
  <si>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</si>
  <si>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</si>
  <si>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</si>
  <si>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</si>
  <si>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</si>
  <si>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</si>
  <si>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</si>
  <si>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</si>
  <si>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</si>
  <si>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</si>
  <si>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</si>
  <si>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</si>
  <si>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</si>
  <si>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</si>
  <si>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</si>
  <si>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</si>
  <si>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</si>
  <si>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</si>
  <si>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</si>
  <si>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</si>
  <si>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</si>
  <si>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</si>
  <si>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</si>
  <si>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</si>
  <si>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</si>
  <si>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</si>
  <si>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</si>
  <si>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</si>
  <si>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</si>
  <si>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</si>
  <si>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</si>
  <si>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</si>
  <si>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</si>
  <si>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</si>
  <si>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</si>
  <si>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</si>
  <si>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</si>
  <si>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</si>
  <si>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</si>
  <si>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</si>
  <si>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</si>
  <si>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</si>
  <si>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</si>
  <si>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</si>
  <si>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</si>
  <si>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</si>
  <si>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</si>
  <si>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</si>
  <si>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</si>
  <si>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</si>
  <si>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</si>
  <si>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</si>
  <si>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</si>
  <si>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</si>
  <si>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</si>
  <si>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</si>
  <si>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</si>
  <si>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</si>
  <si>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</si>
  <si>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</si>
  <si>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</si>
  <si>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</si>
  <si>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</si>
  <si>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</si>
  <si>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</si>
  <si>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</si>
  <si>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</si>
  <si>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</si>
  <si>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</si>
  <si>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</si>
  <si>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</si>
  <si>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</si>
  <si>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</si>
  <si>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</si>
  <si>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</si>
  <si>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</si>
  <si>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</si>
  <si>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</si>
  <si>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</si>
  <si>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</si>
  <si>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</si>
  <si>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</si>
  <si>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</si>
  <si>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</si>
  <si>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</si>
  <si>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</si>
  <si>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</si>
  <si>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</si>
  <si>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</si>
  <si>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</si>
  <si>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</si>
  <si>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</si>
  <si>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</si>
  <si>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</si>
  <si>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</si>
  <si>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</si>
  <si>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</si>
  <si>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</si>
  <si>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</si>
  <si>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</si>
  <si>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</si>
  <si>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</si>
  <si>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</si>
  <si>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</si>
  <si>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</si>
  <si>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</si>
  <si>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</si>
  <si>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</si>
  <si>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</si>
  <si>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</si>
  <si>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</si>
  <si>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</si>
  <si>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</si>
  <si>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</si>
  <si>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</si>
  <si>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</si>
  <si>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</si>
  <si>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</si>
  <si>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</si>
  <si>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</si>
  <si>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</si>
  <si>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</si>
  <si>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</si>
  <si>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</si>
  <si>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</si>
  <si>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</si>
  <si>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</si>
  <si>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</si>
  <si>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</si>
  <si>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</si>
  <si>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</si>
  <si>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</si>
  <si>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</si>
  <si>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</si>
  <si>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</si>
  <si>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</si>
  <si>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</si>
  <si>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</si>
  <si>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</si>
  <si>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</si>
  <si>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</si>
  <si>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</si>
  <si>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</si>
  <si>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</si>
  <si>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</si>
  <si>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</si>
  <si>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</si>
  <si>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</si>
  <si>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</si>
  <si>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</si>
  <si>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</si>
  <si>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</si>
  <si>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</si>
  <si>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</si>
  <si>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</si>
  <si>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</si>
  <si>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</si>
  <si>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</si>
  <si>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</si>
  <si>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</si>
  <si>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</si>
  <si>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</si>
  <si>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</si>
  <si>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</si>
  <si>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</si>
  <si>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</si>
  <si>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</si>
  <si>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</si>
  <si>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</si>
  <si>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</si>
  <si>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</si>
  <si>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</si>
  <si>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</si>
  <si>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</si>
  <si>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</si>
  <si>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</si>
  <si>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</si>
  <si>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</si>
  <si>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</si>
  <si>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</si>
  <si>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</si>
  <si>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</si>
  <si>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</si>
  <si>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</si>
  <si>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</si>
  <si>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</si>
  <si>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</si>
  <si>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</si>
  <si>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</si>
  <si>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</si>
  <si>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</si>
  <si>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</si>
  <si>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</si>
  <si>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</si>
  <si>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</si>
  <si>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</si>
  <si>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</si>
  <si>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</si>
  <si>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</si>
  <si>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</si>
  <si>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</si>
  <si>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</si>
  <si>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</si>
  <si>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</si>
  <si>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</si>
  <si>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</si>
  <si>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</si>
  <si>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</si>
  <si>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</si>
  <si>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</si>
  <si>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</si>
  <si>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</si>
  <si>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</si>
  <si>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</si>
  <si>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</si>
  <si>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</si>
  <si>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</si>
  <si>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</si>
  <si>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</si>
  <si>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</si>
  <si>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</si>
  <si>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</si>
  <si>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</si>
  <si>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</si>
  <si>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</si>
  <si>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</si>
  <si>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</si>
  <si>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</si>
  <si>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</si>
  <si>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</si>
  <si>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</si>
  <si>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</si>
  <si>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</si>
  <si>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</si>
  <si>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</si>
  <si>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</si>
  <si>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</si>
  <si>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</si>
  <si>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</si>
  <si>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</si>
  <si>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</si>
  <si>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</si>
  <si>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</si>
  <si>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</si>
  <si>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</si>
  <si>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</si>
  <si>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</si>
  <si>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</si>
  <si>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</si>
  <si>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</si>
  <si>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</si>
  <si>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</si>
  <si>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</si>
  <si>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</si>
  <si>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</si>
  <si>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</si>
  <si>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</si>
  <si>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</si>
  <si>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</si>
  <si>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</si>
  <si>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</si>
  <si>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</si>
  <si>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</si>
  <si>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</si>
  <si>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</si>
  <si>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</si>
  <si>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</si>
  <si>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</si>
  <si>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</si>
  <si>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</si>
  <si>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</si>
  <si>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</si>
  <si>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</si>
  <si>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</si>
  <si>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</si>
  <si>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</si>
  <si>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</si>
  <si>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</si>
  <si>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</si>
  <si>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</si>
  <si>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</si>
  <si>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</si>
  <si>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</si>
  <si>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</si>
  <si>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</si>
  <si>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</si>
  <si>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</si>
  <si>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</si>
  <si>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</si>
  <si>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</si>
  <si>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</si>
  <si>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</si>
  <si>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</si>
  <si>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</si>
  <si>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</si>
  <si>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</si>
  <si>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</si>
  <si>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</si>
  <si>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</si>
  <si>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</si>
  <si>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</si>
  <si>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</si>
  <si>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</si>
  <si>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</si>
  <si>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</si>
  <si>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</si>
  <si>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</si>
  <si>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</si>
  <si>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</si>
  <si>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</si>
  <si>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</si>
  <si>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</si>
  <si>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</si>
  <si>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</si>
  <si>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</si>
  <si>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</si>
  <si>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</si>
  <si>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</si>
  <si>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</si>
  <si>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</si>
  <si>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</si>
  <si>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</si>
  <si>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</si>
  <si>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</si>
  <si>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</si>
  <si>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</si>
  <si>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</si>
  <si>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</si>
  <si>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</si>
  <si>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</si>
  <si>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</si>
  <si>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</si>
  <si>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</si>
  <si>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</si>
  <si>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</si>
  <si>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</si>
  <si>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</si>
  <si>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</si>
  <si>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</si>
  <si>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</si>
  <si>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</si>
  <si>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</si>
  <si>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</si>
  <si>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</si>
  <si>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</si>
  <si>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</si>
  <si>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</si>
  <si>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</si>
  <si>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</si>
  <si>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</si>
  <si>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</si>
  <si>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</si>
  <si>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</si>
  <si>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</si>
  <si>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</si>
  <si>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</si>
  <si>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</si>
  <si>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</si>
  <si>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</si>
  <si>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</si>
  <si>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</si>
  <si>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</si>
  <si>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</si>
  <si>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</si>
  <si>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</si>
  <si>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</si>
  <si>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</si>
  <si>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</si>
  <si>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</si>
  <si>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</si>
  <si>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</si>
  <si>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</si>
  <si>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</si>
  <si>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</si>
  <si>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</si>
  <si>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</si>
  <si>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</si>
  <si>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</si>
  <si>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</si>
  <si>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</si>
  <si>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</si>
  <si>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</si>
  <si>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</si>
  <si>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</si>
  <si>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</si>
  <si>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</si>
  <si>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</si>
  <si>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</si>
  <si>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</si>
  <si>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</si>
  <si>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</si>
  <si>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</si>
  <si>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</si>
  <si>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</si>
  <si>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</si>
  <si>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</si>
  <si>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</si>
  <si>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</si>
  <si>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</si>
  <si>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</si>
  <si>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</si>
  <si>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</si>
  <si>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</si>
  <si>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</si>
  <si>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</si>
  <si>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</si>
  <si>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</si>
  <si>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</si>
  <si>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</si>
  <si>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</si>
  <si>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</si>
  <si>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</si>
  <si>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</si>
  <si>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</si>
  <si>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</si>
  <si>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</si>
  <si>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</si>
  <si>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</si>
  <si>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</si>
  <si>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</si>
  <si>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</si>
  <si>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</si>
  <si>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</si>
  <si>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</si>
  <si>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</si>
  <si>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</si>
  <si>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</si>
  <si>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</si>
  <si>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</si>
  <si>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</si>
  <si>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</si>
  <si>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</si>
  <si>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</si>
  <si>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</si>
  <si>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</si>
  <si>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</si>
  <si>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</si>
  <si>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</si>
  <si>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</si>
  <si>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</si>
  <si>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</si>
  <si>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</si>
  <si>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</si>
  <si>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</si>
  <si>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</si>
  <si>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</si>
  <si>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</si>
  <si>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</si>
  <si>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</si>
  <si>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</si>
  <si>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</si>
  <si>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</si>
  <si>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</si>
  <si>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</si>
  <si>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</si>
  <si>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</si>
  <si>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</si>
  <si>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</si>
  <si>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</si>
  <si>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</si>
  <si>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</si>
  <si>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</si>
  <si>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</si>
  <si>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</si>
  <si>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</si>
  <si>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</si>
  <si>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</si>
  <si>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</si>
  <si>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</si>
  <si>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</si>
  <si>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</si>
  <si>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</si>
  <si>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</si>
  <si>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</si>
  <si>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</si>
  <si>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</si>
  <si>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</si>
  <si>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</si>
  <si>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</si>
  <si>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</si>
  <si>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</si>
  <si>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</si>
  <si>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</si>
  <si>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</si>
  <si>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</si>
  <si>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</si>
  <si>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</si>
  <si>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</si>
  <si>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</si>
  <si>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</si>
  <si>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</si>
  <si>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</si>
  <si>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</si>
  <si>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</si>
  <si>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</si>
  <si>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</si>
  <si>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</si>
  <si>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</si>
  <si>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</si>
  <si>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</si>
  <si>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</si>
  <si>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</si>
  <si>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</si>
  <si>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</si>
  <si>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</si>
  <si>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</si>
  <si>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</si>
  <si>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</si>
  <si>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</si>
  <si>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</si>
  <si>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</si>
  <si>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</si>
  <si>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</si>
  <si>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</si>
  <si>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</si>
  <si>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</si>
  <si>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</si>
  <si>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</si>
  <si>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</si>
  <si>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</si>
  <si>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</si>
  <si>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</si>
  <si>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</si>
  <si>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</si>
  <si>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</si>
  <si>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</si>
  <si>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</si>
  <si>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</si>
  <si>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</si>
  <si>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</si>
  <si>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</si>
  <si>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</si>
  <si>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</si>
  <si>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</si>
  <si>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</si>
  <si>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</si>
  <si>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</si>
  <si>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</si>
  <si>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</si>
  <si>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</si>
  <si>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</si>
  <si>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</si>
  <si>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</si>
  <si>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</si>
  <si>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</si>
  <si>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</si>
  <si>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</si>
  <si>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</si>
  <si>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</si>
  <si>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</si>
  <si>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</si>
  <si>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</si>
  <si>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</si>
  <si>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</si>
  <si>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</si>
  <si>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</si>
  <si>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</si>
  <si>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</si>
  <si>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</si>
  <si>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</si>
  <si>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</si>
  <si>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</si>
  <si>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</si>
  <si>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</si>
  <si>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</si>
  <si>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</si>
  <si>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</si>
  <si>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</si>
  <si>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</si>
  <si>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</si>
  <si>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</si>
  <si>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</si>
  <si>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</si>
  <si>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</si>
  <si>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</si>
  <si>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</si>
  <si>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</si>
  <si>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</si>
  <si>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</si>
  <si>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</si>
  <si>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</si>
  <si>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</si>
  <si>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</si>
  <si>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</si>
  <si>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</si>
  <si>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</si>
  <si>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</si>
  <si>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</si>
  <si>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</si>
  <si>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</si>
  <si>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</si>
  <si>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</si>
  <si>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</si>
  <si>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</si>
  <si>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</si>
  <si>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</si>
  <si>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</si>
  <si>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</si>
  <si>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</si>
  <si>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</si>
  <si>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</si>
  <si>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</si>
  <si>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</si>
  <si>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</si>
  <si>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</si>
  <si>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</si>
  <si>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</si>
  <si>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</si>
  <si>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</si>
  <si>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</si>
  <si>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</si>
  <si>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</si>
  <si>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</si>
  <si>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</si>
  <si>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</si>
  <si>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</si>
  <si>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</si>
  <si>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</si>
  <si>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</si>
  <si>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</si>
  <si>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</si>
  <si>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</si>
  <si>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</si>
  <si>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</si>
  <si>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</si>
  <si>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</si>
  <si>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</si>
  <si>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</si>
  <si>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</si>
  <si>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</si>
  <si>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</si>
  <si>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</si>
  <si>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</si>
  <si>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</si>
  <si>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</si>
  <si>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</si>
  <si>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</si>
  <si>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</si>
  <si>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</si>
  <si>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</si>
  <si>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</si>
  <si>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</si>
  <si>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</si>
  <si>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</si>
  <si>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</si>
  <si>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</si>
  <si>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</si>
  <si>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</si>
  <si>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</si>
  <si>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</si>
  <si>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</si>
  <si>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</si>
  <si>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</si>
  <si>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</si>
  <si>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</si>
  <si>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</si>
  <si>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</si>
  <si>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</si>
  <si>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</si>
  <si>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</si>
  <si>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</si>
  <si>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</si>
  <si>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</si>
  <si>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</si>
  <si>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</si>
  <si>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</si>
  <si>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</si>
  <si>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</si>
  <si>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</si>
  <si>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</si>
  <si>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</si>
  <si>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</si>
  <si>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</si>
  <si>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</si>
  <si>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</si>
  <si>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</si>
  <si>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</si>
  <si>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</si>
  <si>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</si>
  <si>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</si>
  <si>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</si>
  <si>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</si>
  <si>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</si>
  <si>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</si>
  <si>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</si>
  <si>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</si>
  <si>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</si>
  <si>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</si>
  <si>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</si>
  <si>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</si>
  <si>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</si>
  <si>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</si>
  <si>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</si>
  <si>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</si>
  <si>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</si>
  <si>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</si>
  <si>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</si>
  <si>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</si>
  <si>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</si>
  <si>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</si>
  <si>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</si>
  <si>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</si>
  <si>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</si>
  <si>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</si>
  <si>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</si>
  <si>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</si>
  <si>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</si>
  <si>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</si>
  <si>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</si>
  <si>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</si>
  <si>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</si>
  <si>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</si>
  <si>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</si>
  <si>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</si>
  <si>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</si>
  <si>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</si>
  <si>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</si>
  <si>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</si>
  <si>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</si>
  <si>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</si>
  <si>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</si>
  <si>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</si>
  <si>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</si>
  <si>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</si>
  <si>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</si>
  <si>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</si>
  <si>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</si>
  <si>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</si>
  <si>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</si>
  <si>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</si>
  <si>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</si>
  <si>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</si>
  <si>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</si>
  <si>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</si>
  <si>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</si>
  <si>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</si>
  <si>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</si>
  <si>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</si>
  <si>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</si>
  <si>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</si>
  <si>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</si>
  <si>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</si>
  <si>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</si>
  <si>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</si>
  <si>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</si>
  <si>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</si>
  <si>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</si>
  <si>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</si>
  <si>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</si>
  <si>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</si>
  <si>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</si>
  <si>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</si>
  <si>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</si>
  <si>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</si>
  <si>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</si>
  <si>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</si>
  <si>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</si>
  <si>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</si>
  <si>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</si>
  <si>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</si>
  <si>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</si>
  <si>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</si>
  <si>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</si>
  <si>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</si>
  <si>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</si>
  <si>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</si>
  <si>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</si>
  <si>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</si>
  <si>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</si>
  <si>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</si>
  <si>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</si>
  <si>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</si>
  <si>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</si>
  <si>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</si>
  <si>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</si>
  <si>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</si>
  <si>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</si>
  <si>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</si>
  <si>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</si>
  <si>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</si>
  <si>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</si>
  <si>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</si>
  <si>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</si>
  <si>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</si>
  <si>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</si>
  <si>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</si>
  <si>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</si>
  <si>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</si>
  <si>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</si>
  <si>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</si>
  <si>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</si>
  <si>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</si>
  <si>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</si>
  <si>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</si>
  <si>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</si>
  <si>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</si>
  <si>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</si>
  <si>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</si>
  <si>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</si>
  <si>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</si>
  <si>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</si>
  <si>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</si>
  <si>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</si>
  <si>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</si>
  <si>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</si>
  <si>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</si>
  <si>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</si>
  <si>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</si>
  <si>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</si>
  <si>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</si>
  <si>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</si>
  <si>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</si>
  <si>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</si>
  <si>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</si>
  <si>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</si>
  <si>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</si>
  <si>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</si>
  <si>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</si>
  <si>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</si>
  <si>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</si>
  <si>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</si>
  <si>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</si>
  <si>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</si>
  <si>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</si>
  <si>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</si>
  <si>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</si>
  <si>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</si>
  <si>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</si>
  <si>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</si>
  <si>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</si>
  <si>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</si>
  <si>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</si>
  <si>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</si>
  <si>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</si>
  <si>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</si>
  <si>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</si>
  <si>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</si>
  <si>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</si>
  <si>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</si>
  <si>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</si>
  <si>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</si>
  <si>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</si>
  <si>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</si>
  <si>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</si>
  <si>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</si>
  <si>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</si>
  <si>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</si>
  <si>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</si>
  <si>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</si>
  <si>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</si>
  <si>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</si>
  <si>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</si>
  <si>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</si>
  <si>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</si>
  <si>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</si>
  <si>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</si>
  <si>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</si>
  <si>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</si>
  <si>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</si>
  <si>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</si>
  <si>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</si>
  <si>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</si>
  <si>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</si>
  <si>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</si>
  <si>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</si>
  <si>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</si>
  <si>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</si>
  <si>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</si>
  <si>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</si>
  <si>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</si>
  <si>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</si>
  <si>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</si>
  <si>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</si>
  <si>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</si>
  <si>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</si>
  <si>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</si>
  <si>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</si>
  <si>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</si>
  <si>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</si>
  <si>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</si>
  <si>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</si>
  <si>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</si>
  <si>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</si>
  <si>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</si>
  <si>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</si>
  <si>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</si>
  <si>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</si>
  <si>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</si>
  <si>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</si>
  <si>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</si>
  <si>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</si>
  <si>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</si>
  <si>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</si>
  <si>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</si>
  <si>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</si>
  <si>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</si>
  <si>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</si>
  <si>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</si>
  <si>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</si>
  <si>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</si>
  <si>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</si>
  <si>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</si>
  <si>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</si>
  <si>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</si>
  <si>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</si>
  <si>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</si>
  <si>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</si>
  <si>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</si>
  <si>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</si>
  <si>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</si>
  <si>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</si>
  <si>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</si>
  <si>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</si>
  <si>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</si>
  <si>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</si>
  <si>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</si>
  <si>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</si>
  <si>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</si>
  <si>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</si>
  <si>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</si>
  <si>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</si>
  <si>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</si>
  <si>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</si>
  <si>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</si>
  <si>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</si>
  <si>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</si>
  <si>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</si>
  <si>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</si>
  <si>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</si>
  <si>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</si>
  <si>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</si>
  <si>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</si>
  <si>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</si>
  <si>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</si>
  <si>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</si>
  <si>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</si>
  <si>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</si>
  <si>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</si>
  <si>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</si>
  <si>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</si>
  <si>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</si>
  <si>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</si>
  <si>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</si>
  <si>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</si>
  <si>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</si>
  <si>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</si>
  <si>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</si>
  <si>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</si>
  <si>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</si>
  <si>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</si>
  <si>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</si>
  <si>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</si>
  <si>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</si>
  <si>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</si>
  <si>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</si>
  <si>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</si>
  <si>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</si>
  <si>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</si>
  <si>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</si>
  <si>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</si>
  <si>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</si>
  <si>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</si>
  <si>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</si>
  <si>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</si>
  <si>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</si>
  <si>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</si>
  <si>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</si>
  <si>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</si>
  <si>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</si>
  <si>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</si>
  <si>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</si>
  <si>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</si>
  <si>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</si>
  <si>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</si>
  <si>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</si>
  <si>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</si>
  <si>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</si>
  <si>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</si>
  <si>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</si>
  <si>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</si>
  <si>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</si>
  <si>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</si>
  <si>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</si>
  <si>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</si>
  <si>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</si>
  <si>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</si>
  <si>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</si>
  <si>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</si>
  <si>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</si>
  <si>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</si>
  <si>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</si>
  <si>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</si>
  <si>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</si>
  <si>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</si>
  <si>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</si>
  <si>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</si>
  <si>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</si>
  <si>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</si>
  <si>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</si>
  <si>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</si>
  <si>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</si>
  <si>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</si>
  <si>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</si>
  <si>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</si>
  <si>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</si>
  <si>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</si>
  <si>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</si>
  <si>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</si>
  <si>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</si>
  <si>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</si>
  <si>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</si>
  <si>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</si>
  <si>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</si>
  <si>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</si>
  <si>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</si>
  <si>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</si>
  <si>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</si>
  <si>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</si>
  <si>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</si>
  <si>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</si>
  <si>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</si>
  <si>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</si>
  <si>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</si>
  <si>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</si>
  <si>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</si>
  <si>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</si>
  <si>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</si>
  <si>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</si>
  <si>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</si>
  <si>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</si>
  <si>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</si>
  <si>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</si>
  <si>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</si>
  <si>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</si>
  <si>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</si>
  <si>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</si>
  <si>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</si>
  <si>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</si>
  <si>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</si>
  <si>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</si>
  <si>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</si>
  <si>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</si>
  <si>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</si>
  <si>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</si>
  <si>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</si>
  <si>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</si>
  <si>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</si>
  <si>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</si>
  <si>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</si>
  <si>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</si>
  <si>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</si>
  <si>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</si>
  <si>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</si>
  <si>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</si>
  <si>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</si>
  <si>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</si>
  <si>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</si>
  <si>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</si>
  <si>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</si>
  <si>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</si>
  <si>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</si>
  <si>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</si>
  <si>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</si>
  <si>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</si>
  <si>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</si>
  <si>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</si>
  <si>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</si>
  <si>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</si>
  <si>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</si>
  <si>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</si>
  <si>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</si>
  <si>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</si>
  <si>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</si>
  <si>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</si>
  <si>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</si>
  <si>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</si>
  <si>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</si>
  <si>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</si>
  <si>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</si>
  <si>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</si>
  <si>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</si>
  <si>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</si>
  <si>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</si>
  <si>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</si>
  <si>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</si>
  <si>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</si>
  <si>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</si>
  <si>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</si>
  <si>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</si>
  <si>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</si>
  <si>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</si>
  <si>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</si>
  <si>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</si>
  <si>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</si>
  <si>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</si>
  <si>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</si>
  <si>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</si>
  <si>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</si>
  <si>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</si>
  <si>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</si>
  <si>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</si>
  <si>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</si>
  <si>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</si>
  <si>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</si>
  <si>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</si>
  <si>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</si>
  <si>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</si>
  <si>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</si>
  <si>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</si>
  <si>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</si>
  <si>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</si>
  <si>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</si>
  <si>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</si>
  <si>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</si>
  <si>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</si>
  <si>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</si>
  <si>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</si>
  <si>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</si>
  <si>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</si>
  <si>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</si>
  <si>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</si>
  <si>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</si>
  <si>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</si>
  <si>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</si>
  <si>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</si>
  <si>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</si>
  <si>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</si>
  <si>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</si>
  <si>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</si>
  <si>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</si>
  <si>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</si>
  <si>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</si>
  <si>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</si>
  <si>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</si>
  <si>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</si>
  <si>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</si>
  <si>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</si>
  <si>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</si>
  <si>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</si>
  <si>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</si>
  <si>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</si>
  <si>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</si>
  <si>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</si>
  <si>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</si>
  <si>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</si>
  <si>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</si>
  <si>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</si>
  <si>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</si>
  <si>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</si>
  <si>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</si>
  <si>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</si>
  <si>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</si>
  <si>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</si>
  <si>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</si>
  <si>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</si>
  <si>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</si>
  <si>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</si>
  <si>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</si>
  <si>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</si>
  <si>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</si>
  <si>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</si>
  <si>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</si>
  <si>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</si>
  <si>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</si>
  <si>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</si>
  <si>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</si>
  <si>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</si>
  <si>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</si>
  <si>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</si>
  <si>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</si>
  <si>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</si>
  <si>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</si>
  <si>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</si>
  <si>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</si>
  <si>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</si>
  <si>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</si>
  <si>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</si>
  <si>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</si>
  <si>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</si>
  <si>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</si>
  <si>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</si>
  <si>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</si>
  <si>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</si>
  <si>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</si>
  <si>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</si>
  <si>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</si>
  <si>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</si>
  <si>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</si>
  <si>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</si>
  <si>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</si>
  <si>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</si>
  <si>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</si>
  <si>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</si>
  <si>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</si>
  <si>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</si>
  <si>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</si>
  <si>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</si>
  <si>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</si>
  <si>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</si>
  <si>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</si>
  <si>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</si>
  <si>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</si>
  <si>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</si>
  <si>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</si>
  <si>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</si>
  <si>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</si>
  <si>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</si>
  <si>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</si>
  <si>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</si>
  <si>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</si>
  <si>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</si>
  <si>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</si>
  <si>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</si>
  <si>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</si>
  <si>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</si>
  <si>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</si>
  <si>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</si>
  <si>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</si>
  <si>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</si>
  <si>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</si>
  <si>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</si>
  <si>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</si>
  <si>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</si>
  <si>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</si>
  <si>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</si>
  <si>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</si>
  <si>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</si>
  <si>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</si>
  <si>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</si>
  <si>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</si>
  <si>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</si>
  <si>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</si>
  <si>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</si>
  <si>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</si>
  <si>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</si>
  <si>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</si>
  <si>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</si>
  <si>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</si>
  <si>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</si>
  <si>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</si>
  <si>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</si>
  <si>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</si>
  <si>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</si>
  <si>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</si>
  <si>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</si>
  <si>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</si>
  <si>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</si>
  <si>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</si>
  <si>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</si>
  <si>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</si>
  <si>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</si>
  <si>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</si>
  <si>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</si>
  <si>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</si>
  <si>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</si>
  <si>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</si>
  <si>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</si>
  <si>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</si>
  <si>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</si>
  <si>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</si>
  <si>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</si>
  <si>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</si>
  <si>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</si>
  <si>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</si>
  <si>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</si>
  <si>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</si>
  <si>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</si>
  <si>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</si>
  <si>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</si>
  <si>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</si>
  <si>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</si>
  <si>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</si>
  <si>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</si>
  <si>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</si>
  <si>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</si>
  <si>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</si>
  <si>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</si>
  <si>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</si>
  <si>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</si>
  <si>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</si>
  <si>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</si>
  <si>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</si>
  <si>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</si>
  <si>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</si>
  <si>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</si>
  <si>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</si>
  <si>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</si>
  <si>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</si>
  <si>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</si>
  <si>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</si>
  <si>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</si>
  <si>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</si>
  <si>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</si>
  <si>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</si>
  <si>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</si>
  <si>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</si>
  <si>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</si>
  <si>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</si>
  <si>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</si>
  <si>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</si>
  <si>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</si>
  <si>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</si>
  <si>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</si>
  <si>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</si>
  <si>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</si>
  <si>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</si>
  <si>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</si>
  <si>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</si>
  <si>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</si>
  <si>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</si>
  <si>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</si>
  <si>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</si>
  <si>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</si>
  <si>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</si>
  <si>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</si>
  <si>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</si>
  <si>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</si>
  <si>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</si>
  <si>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</si>
  <si>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</si>
  <si>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</si>
  <si>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</si>
  <si>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</si>
  <si>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</si>
  <si>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</si>
  <si>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</si>
  <si>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</si>
  <si>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</si>
  <si>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</si>
  <si>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</si>
  <si>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</si>
  <si>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</si>
  <si>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</si>
  <si>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</si>
  <si>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</si>
  <si>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</si>
  <si>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</si>
  <si>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</si>
  <si>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</si>
  <si>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</si>
  <si>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</si>
  <si>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</si>
  <si>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</si>
  <si>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</si>
  <si>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</si>
  <si>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</si>
  <si>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</si>
  <si>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</si>
  <si>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</si>
  <si>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</si>
  <si>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</si>
  <si>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</si>
  <si>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</si>
  <si>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</si>
  <si>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</si>
  <si>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</si>
  <si>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</si>
  <si>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</si>
  <si>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</si>
  <si>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</si>
  <si>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</si>
  <si>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</si>
  <si>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</si>
  <si>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</si>
  <si>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</si>
  <si>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</si>
  <si>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</si>
  <si>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</si>
  <si>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</si>
  <si>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</si>
  <si>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</si>
  <si>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</si>
  <si>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</si>
  <si>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</si>
  <si>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</si>
  <si>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</si>
  <si>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</si>
  <si>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</si>
  <si>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</si>
  <si>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</si>
  <si>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</si>
  <si>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</si>
  <si>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</si>
  <si>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</si>
  <si>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</si>
  <si>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</si>
  <si>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</si>
  <si>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</si>
  <si>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</si>
  <si>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</si>
  <si>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</si>
  <si>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</si>
  <si>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</si>
  <si>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</si>
  <si>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</si>
  <si>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</si>
  <si>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</si>
  <si>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</si>
  <si>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</si>
  <si>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</si>
  <si>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</si>
  <si>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</si>
  <si>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</si>
  <si>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</si>
  <si>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</si>
  <si>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</si>
  <si>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</si>
  <si>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</si>
  <si>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</si>
  <si>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</si>
  <si>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</si>
  <si>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</si>
  <si>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</si>
  <si>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</si>
  <si>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</si>
  <si>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</si>
  <si>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</si>
  <si>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</si>
  <si>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</si>
  <si>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</si>
  <si>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</si>
  <si>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</si>
  <si>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</si>
  <si>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</si>
  <si>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</si>
  <si>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</si>
  <si>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</si>
  <si>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</si>
  <si>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</si>
  <si>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</si>
  <si>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</si>
  <si>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</si>
  <si>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</si>
  <si>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</si>
  <si>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</si>
  <si>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</si>
  <si>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</si>
  <si>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</si>
  <si>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</si>
  <si>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</si>
  <si>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</si>
  <si>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</si>
  <si>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</si>
  <si>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</si>
  <si>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</si>
  <si>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</si>
  <si>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</si>
  <si>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</si>
  <si>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</si>
  <si>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</si>
  <si>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</si>
  <si>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</si>
  <si>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</si>
  <si>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</si>
  <si>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</si>
  <si>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</si>
  <si>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</si>
  <si>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</si>
  <si>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</si>
  <si>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</si>
  <si>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</si>
  <si>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</si>
  <si>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</si>
  <si>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</si>
  <si>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</si>
  <si>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</si>
  <si>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</si>
  <si>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</si>
  <si>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</si>
  <si>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</si>
  <si>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</si>
  <si>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</si>
  <si>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</si>
  <si>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</si>
  <si>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</si>
  <si>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</si>
  <si>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</si>
  <si>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</si>
  <si>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</si>
  <si>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</si>
  <si>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</si>
  <si>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</si>
  <si>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</si>
  <si>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</si>
  <si>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</si>
  <si>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</si>
  <si>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</si>
  <si>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</si>
  <si>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</si>
  <si>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</si>
  <si>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</si>
  <si>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</si>
  <si>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</si>
  <si>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</si>
  <si>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</si>
  <si>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</si>
  <si>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</si>
  <si>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</si>
  <si>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</si>
  <si>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</si>
  <si>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</si>
  <si>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</si>
  <si>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</si>
  <si>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</si>
  <si>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</si>
  <si>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</si>
  <si>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</si>
  <si>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</si>
  <si>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</si>
  <si>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</si>
  <si>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</si>
  <si>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</si>
  <si>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</si>
  <si>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</si>
  <si>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</si>
  <si>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</si>
  <si>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</si>
  <si>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</si>
  <si>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</si>
  <si>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</si>
  <si>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</si>
  <si>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</si>
  <si>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</si>
  <si>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</si>
  <si>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</si>
  <si>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</si>
  <si>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</si>
  <si>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</si>
  <si>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</si>
  <si>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</si>
  <si>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</si>
  <si>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</si>
  <si>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</si>
  <si>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</si>
  <si>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</si>
  <si>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</si>
  <si>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</si>
  <si>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</si>
  <si>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</si>
  <si>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</si>
  <si>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</si>
  <si>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</si>
  <si>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</si>
  <si>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</si>
  <si>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</si>
  <si>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</si>
  <si>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</si>
  <si>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</si>
  <si>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</si>
  <si>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</si>
  <si>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</si>
  <si>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</si>
  <si>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</si>
  <si>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</si>
  <si>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</si>
  <si>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</si>
  <si>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</si>
  <si>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</si>
  <si>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</si>
  <si>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</si>
  <si>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</si>
  <si>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</si>
  <si>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</si>
  <si>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</si>
  <si>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</si>
  <si>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</si>
  <si>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</si>
  <si>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</si>
  <si>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</si>
  <si>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</si>
  <si>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</si>
  <si>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</si>
  <si>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</si>
  <si>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</si>
  <si>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</si>
  <si>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</si>
  <si>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</si>
  <si>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</si>
  <si>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</si>
  <si>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</si>
  <si>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</si>
  <si>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</si>
  <si>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</si>
  <si>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</si>
  <si>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</si>
  <si>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</si>
  <si>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</si>
  <si>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</si>
  <si>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</si>
  <si>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</si>
  <si>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</si>
  <si>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</si>
  <si>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</si>
  <si>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</si>
  <si>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</si>
  <si>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</si>
  <si>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</si>
  <si>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</si>
  <si>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</si>
  <si>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</si>
  <si>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</si>
  <si>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</si>
  <si>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</si>
  <si>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</si>
  <si>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</si>
  <si>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</si>
  <si>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</si>
  <si>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</si>
  <si>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</si>
  <si>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</si>
  <si>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</si>
  <si>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</si>
  <si>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</si>
  <si>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</si>
  <si>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</si>
  <si>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</si>
  <si>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</si>
  <si>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</si>
  <si>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</si>
  <si>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</si>
  <si>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</si>
  <si>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</si>
  <si>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</si>
  <si>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</si>
  <si>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</si>
  <si>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</si>
  <si>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</si>
  <si>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</si>
  <si>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</si>
  <si>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</si>
  <si>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</si>
  <si>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</si>
  <si>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</si>
  <si>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</si>
  <si>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</si>
  <si>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</si>
  <si>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</si>
  <si>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</si>
  <si>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</si>
  <si>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</si>
  <si>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</si>
  <si>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</si>
  <si>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</si>
  <si>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</si>
  <si>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</si>
  <si>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</si>
  <si>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</si>
  <si>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</si>
  <si>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</si>
  <si>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</si>
  <si>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</si>
  <si>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</si>
  <si>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</si>
  <si>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</si>
  <si>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</si>
  <si>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</si>
  <si>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</si>
  <si>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</si>
  <si>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</si>
  <si>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</si>
  <si>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</si>
  <si>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</si>
  <si>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</si>
  <si>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</si>
  <si>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</si>
  <si>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</si>
  <si>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</si>
  <si>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</si>
  <si>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</si>
  <si>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</si>
  <si>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</si>
  <si>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</si>
  <si>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</si>
  <si>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</si>
  <si>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</si>
  <si>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</si>
  <si>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</si>
  <si>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</si>
  <si>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</si>
  <si>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</si>
  <si>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</si>
  <si>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</si>
  <si>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</si>
  <si>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</si>
  <si>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</si>
  <si>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</si>
  <si>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</si>
  <si>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</si>
  <si>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</si>
  <si>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</si>
  <si>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</si>
  <si>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</si>
  <si>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</si>
  <si>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</si>
  <si>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</si>
  <si>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</si>
  <si>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</si>
  <si>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</si>
  <si>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</si>
  <si>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</si>
  <si>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</si>
  <si>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</si>
  <si>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</si>
  <si>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</si>
  <si>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</si>
  <si>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</si>
  <si>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</si>
  <si>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</si>
  <si>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</si>
  <si>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</si>
  <si>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</si>
  <si>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</si>
  <si>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</si>
  <si>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</si>
  <si>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</si>
  <si>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</si>
  <si>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</si>
  <si>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</si>
  <si>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</si>
  <si>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</si>
  <si>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</si>
  <si>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</si>
  <si>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</si>
  <si>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</si>
  <si>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</si>
  <si>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</si>
  <si>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</si>
  <si>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</si>
  <si>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</si>
  <si>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</si>
  <si>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</si>
  <si>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</si>
  <si>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</si>
  <si>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</si>
  <si>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</si>
  <si>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</si>
  <si>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</si>
  <si>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</si>
  <si>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</si>
  <si>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</si>
  <si>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</si>
  <si>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</si>
  <si>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</si>
  <si>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</si>
  <si>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</si>
  <si>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</si>
  <si>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</si>
  <si>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</si>
  <si>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</si>
  <si>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</si>
  <si>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</si>
  <si>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</si>
  <si>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</si>
  <si>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</si>
  <si>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</si>
  <si>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</si>
  <si>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</si>
  <si>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</si>
  <si>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</si>
  <si>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</si>
  <si>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</si>
  <si>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</si>
  <si>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</si>
  <si>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</si>
  <si>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</si>
  <si>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</si>
  <si>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</si>
  <si>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</si>
  <si>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</si>
  <si>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</si>
  <si>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</si>
  <si>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</si>
  <si>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</si>
  <si>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</si>
  <si>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</si>
  <si>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</si>
  <si>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</si>
  <si>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</si>
  <si>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</si>
  <si>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</si>
  <si>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</si>
  <si>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</si>
  <si>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</si>
  <si>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</si>
  <si>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</si>
  <si>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</si>
  <si>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</si>
  <si>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</si>
  <si>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</si>
  <si>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</si>
  <si>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</si>
  <si>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</si>
  <si>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</si>
  <si>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</si>
  <si>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</si>
  <si>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</si>
  <si>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</si>
  <si>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</si>
  <si>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</si>
  <si>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</si>
  <si>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</si>
  <si>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</si>
  <si>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</si>
  <si>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</si>
  <si>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</si>
  <si>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</si>
  <si>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</si>
  <si>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</si>
  <si>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</si>
  <si>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</si>
  <si>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</si>
  <si>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</si>
  <si>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</si>
  <si>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</si>
  <si>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</si>
  <si>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</si>
  <si>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</si>
  <si>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</si>
  <si>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</si>
  <si>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</si>
  <si>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</si>
  <si>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</si>
  <si>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</si>
  <si>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</si>
  <si>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</si>
  <si>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</si>
  <si>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</si>
  <si>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</si>
  <si>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</si>
  <si>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</si>
  <si>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</si>
  <si>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</si>
  <si>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</si>
  <si>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</si>
  <si>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</si>
  <si>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</si>
  <si>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</si>
  <si>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</si>
  <si>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</si>
  <si>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</si>
  <si>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</si>
  <si>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</si>
  <si>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</si>
  <si>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</si>
  <si>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</si>
  <si>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</si>
  <si>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</si>
  <si>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</si>
  <si>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</si>
  <si>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</si>
  <si>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</si>
  <si>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</si>
  <si>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</si>
  <si>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</si>
  <si>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</si>
  <si>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</si>
  <si>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</si>
  <si>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</si>
  <si>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</si>
  <si>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</si>
  <si>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</si>
  <si>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</si>
  <si>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</si>
  <si>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</si>
  <si>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</si>
  <si>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</si>
  <si>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</si>
  <si>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</si>
  <si>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</si>
  <si>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</si>
  <si>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</si>
  <si>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</si>
  <si>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</si>
  <si>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</si>
  <si>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</si>
  <si>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</si>
  <si>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</si>
  <si>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</si>
  <si>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</si>
  <si>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</si>
  <si>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</si>
  <si>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</si>
  <si>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</si>
  <si>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</si>
  <si>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</si>
  <si>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</si>
  <si>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</si>
  <si>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</si>
  <si>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</si>
  <si>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</si>
  <si>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</si>
  <si>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</si>
  <si>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</si>
  <si>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</si>
  <si>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</si>
  <si>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</si>
  <si>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</si>
  <si>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</si>
  <si>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</si>
  <si>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</si>
  <si>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</si>
  <si>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</si>
  <si>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</si>
  <si>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</si>
  <si>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</si>
  <si>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</si>
  <si>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</si>
  <si>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</si>
  <si>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</si>
  <si>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</si>
  <si>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</si>
  <si>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</si>
  <si>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</si>
  <si>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</si>
  <si>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</si>
  <si>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</si>
  <si>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</si>
  <si>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</si>
  <si>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</si>
  <si>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</si>
  <si>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</si>
  <si>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</si>
  <si>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</si>
  <si>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</si>
  <si>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</si>
  <si>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</si>
  <si>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</si>
  <si>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</si>
  <si>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</si>
  <si>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</si>
  <si>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</si>
  <si>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</si>
  <si>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</si>
  <si>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</si>
  <si>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</si>
  <si>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</si>
  <si>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</si>
  <si>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</si>
  <si>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</si>
  <si>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</si>
  <si>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</si>
  <si>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</si>
  <si>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</si>
  <si>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</si>
  <si>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</si>
  <si>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</si>
  <si>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</si>
  <si>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</si>
  <si>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</si>
  <si>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</si>
  <si>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</si>
  <si>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</si>
  <si>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</si>
  <si>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</si>
  <si>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</si>
  <si>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</si>
  <si>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</si>
  <si>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</si>
  <si>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</si>
  <si>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</si>
  <si>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</si>
  <si>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</si>
  <si>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</si>
  <si>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</si>
  <si>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</si>
  <si>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</si>
  <si>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</si>
  <si>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</si>
  <si>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</si>
  <si>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</si>
  <si>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</si>
  <si>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</si>
  <si>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</si>
  <si>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</si>
  <si>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</si>
  <si>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</si>
  <si>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</si>
  <si>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</si>
  <si>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</si>
  <si>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</si>
  <si>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</si>
  <si>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</si>
  <si>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</si>
  <si>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</si>
  <si>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</si>
  <si>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</si>
  <si>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</si>
  <si>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</si>
  <si>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</si>
  <si>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</si>
  <si>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</si>
  <si>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</si>
  <si>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</si>
  <si>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</si>
  <si>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</si>
  <si>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</si>
  <si>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</si>
  <si>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</si>
  <si>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</si>
  <si>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</si>
  <si>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</si>
  <si>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</si>
  <si>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</si>
  <si>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</si>
  <si>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</si>
  <si>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</si>
  <si>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</si>
  <si>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</si>
  <si>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</si>
  <si>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</si>
  <si>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</si>
  <si>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</si>
  <si>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</si>
  <si>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</si>
  <si>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</si>
  <si>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</si>
  <si>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</si>
  <si>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</si>
  <si>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</si>
  <si>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</si>
  <si>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</si>
  <si>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</si>
  <si>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</si>
  <si>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</si>
  <si>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</si>
  <si>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</si>
  <si>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</si>
  <si>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</si>
  <si>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</si>
  <si>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</si>
  <si>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</si>
  <si>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</si>
  <si>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</si>
  <si>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</si>
  <si>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</si>
  <si>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</si>
  <si>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</si>
  <si>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</si>
  <si>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</si>
  <si>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</si>
  <si>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</si>
  <si>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</si>
  <si>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</si>
  <si>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</si>
  <si>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</si>
  <si>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</si>
  <si>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</si>
  <si>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</si>
  <si>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</si>
  <si>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</si>
  <si>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</si>
  <si>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</si>
  <si>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</si>
  <si>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</si>
  <si>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</si>
  <si>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</si>
  <si>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</si>
  <si>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</si>
  <si>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</si>
  <si>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</si>
  <si>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</si>
  <si>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</si>
  <si>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</si>
  <si>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</si>
  <si>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</si>
  <si>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</si>
  <si>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</si>
  <si>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</si>
  <si>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</si>
  <si>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</si>
  <si>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</si>
  <si>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</si>
  <si>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</si>
  <si>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</si>
  <si>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</si>
  <si>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</si>
  <si>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</si>
  <si>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</si>
  <si>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</si>
  <si>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</si>
  <si>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</si>
  <si>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</si>
  <si>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</si>
  <si>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</si>
  <si>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</si>
  <si>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</si>
  <si>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</si>
  <si>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</si>
  <si>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</si>
  <si>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</si>
  <si>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</si>
  <si>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</si>
  <si>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</si>
  <si>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</si>
  <si>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</si>
  <si>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</si>
  <si>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</si>
  <si>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</si>
  <si>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</si>
  <si>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</si>
  <si>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</si>
  <si>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</si>
  <si>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</si>
  <si>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</si>
  <si>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</si>
  <si>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</si>
  <si>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</si>
  <si>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</si>
  <si>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</si>
  <si>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</si>
  <si>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</si>
  <si>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</si>
  <si>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</si>
  <si>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</si>
  <si>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</si>
  <si>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</si>
  <si>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</si>
  <si>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</si>
  <si>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</si>
  <si>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</si>
  <si>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</si>
  <si>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</si>
  <si>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</si>
  <si>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</si>
  <si>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</si>
  <si>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</si>
  <si>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</si>
  <si>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</si>
  <si>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</si>
  <si>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</si>
  <si>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</si>
  <si>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</si>
  <si>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</si>
  <si>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</si>
  <si>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</si>
  <si>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</si>
  <si>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</si>
  <si>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</si>
  <si>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</si>
  <si>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</si>
  <si>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</si>
  <si>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</si>
  <si>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</si>
  <si>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</si>
  <si>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</si>
  <si>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</si>
  <si>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</si>
  <si>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</si>
  <si>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</si>
  <si>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</si>
  <si>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</si>
  <si>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</si>
  <si>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</si>
  <si>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</si>
  <si>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</si>
  <si>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</si>
  <si>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</si>
  <si>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</si>
  <si>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</si>
  <si>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</si>
  <si>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</si>
  <si>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</si>
  <si>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</si>
  <si>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</si>
  <si>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</si>
  <si>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</si>
  <si>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</si>
  <si>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</si>
  <si>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</si>
  <si>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</si>
  <si>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</si>
  <si>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</si>
  <si>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</si>
  <si>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</si>
  <si>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</si>
  <si>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</si>
  <si>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</si>
  <si>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</si>
  <si>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</si>
  <si>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</si>
  <si>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</si>
  <si>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</si>
  <si>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</si>
  <si>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</si>
  <si>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</si>
  <si>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</si>
  <si>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</si>
  <si>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</si>
  <si>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</si>
  <si>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</si>
  <si>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</si>
  <si>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</si>
  <si>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</si>
  <si>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</si>
  <si>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</si>
  <si>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</si>
  <si>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</si>
  <si>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</si>
  <si>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</si>
  <si>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</si>
  <si>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</si>
  <si>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</si>
  <si>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</si>
  <si>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</si>
  <si>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</si>
  <si>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</si>
  <si>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</si>
  <si>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</si>
  <si>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</si>
  <si>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</si>
  <si>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</si>
  <si>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</si>
  <si>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</si>
  <si>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</si>
  <si>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</si>
  <si>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</si>
  <si>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</si>
  <si>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</si>
  <si>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</si>
  <si>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</si>
  <si>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</si>
  <si>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</si>
  <si>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</si>
  <si>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</si>
  <si>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</si>
  <si>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</si>
  <si>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</si>
  <si>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</si>
  <si>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</si>
  <si>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</si>
  <si>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</si>
  <si>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</si>
  <si>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</si>
  <si>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</si>
  <si>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</si>
  <si>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</si>
  <si>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</si>
  <si>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</si>
  <si>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</si>
  <si>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</si>
  <si>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</si>
  <si>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</si>
  <si>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</si>
  <si>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</si>
  <si>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</si>
  <si>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</si>
  <si>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</si>
  <si>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</si>
  <si>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</si>
  <si>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</si>
  <si>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</si>
  <si>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</si>
  <si>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</si>
  <si>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</si>
  <si>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</si>
  <si>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</si>
  <si>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</si>
  <si>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</si>
  <si>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</si>
  <si>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</si>
  <si>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</si>
  <si>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</si>
  <si>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</si>
  <si>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</si>
  <si>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</si>
  <si>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</si>
  <si>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</si>
  <si>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</si>
  <si>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</si>
  <si>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</si>
  <si>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</si>
  <si>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</si>
  <si>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</si>
  <si>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</si>
  <si>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</si>
  <si>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</si>
  <si>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</si>
  <si>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</si>
  <si>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</si>
  <si>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</si>
  <si>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</si>
  <si>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</si>
  <si>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</si>
  <si>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</si>
  <si>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</si>
  <si>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</si>
  <si>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</si>
  <si>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</si>
  <si>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</si>
  <si>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</si>
  <si>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</si>
  <si>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</si>
  <si>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</si>
  <si>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</si>
  <si>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</si>
  <si>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</si>
  <si>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</si>
  <si>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</si>
  <si>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</si>
  <si>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</si>
  <si>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</si>
  <si>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</si>
  <si>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</si>
  <si>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</si>
  <si>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</si>
  <si>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</si>
  <si>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</si>
  <si>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</si>
  <si>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</si>
  <si>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</si>
  <si>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</si>
  <si>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</si>
  <si>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</si>
  <si>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</si>
  <si>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</si>
  <si>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</si>
  <si>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</si>
  <si>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</si>
  <si>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</si>
  <si>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</si>
  <si>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</si>
  <si>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</si>
  <si>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</si>
  <si>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</si>
  <si>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</si>
  <si>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</si>
  <si>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</si>
  <si>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</si>
  <si>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</si>
  <si>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</si>
  <si>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</si>
  <si>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</si>
  <si>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</si>
  <si>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</si>
  <si>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</si>
  <si>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</si>
  <si>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</si>
  <si>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</si>
  <si>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</si>
  <si>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</si>
  <si>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</si>
  <si>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</si>
  <si>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</si>
  <si>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</si>
  <si>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</si>
  <si>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</si>
  <si>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</si>
  <si>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</si>
  <si>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</si>
  <si>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</si>
  <si>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</si>
  <si>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</si>
  <si>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</si>
  <si>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</si>
  <si>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</si>
  <si>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</si>
  <si>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</si>
  <si>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</si>
  <si>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</si>
  <si>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</si>
  <si>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</si>
  <si>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</si>
  <si>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</si>
  <si>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</si>
  <si>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</si>
  <si>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</si>
  <si>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</si>
  <si>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</si>
  <si>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</si>
  <si>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</si>
  <si>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</si>
  <si>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</si>
  <si>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</si>
  <si>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</si>
  <si>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</si>
  <si>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</si>
  <si>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</si>
  <si>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</si>
  <si>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</si>
  <si>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</si>
  <si>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</si>
  <si>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</si>
  <si>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</si>
  <si>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</si>
  <si>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</si>
  <si>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</si>
  <si>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</si>
  <si>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</si>
  <si>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</si>
  <si>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</si>
  <si>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</si>
  <si>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</si>
  <si>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</si>
  <si>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</si>
  <si>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</si>
  <si>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</si>
  <si>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</si>
  <si>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</si>
  <si>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</si>
  <si>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</si>
  <si>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</si>
  <si>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</si>
  <si>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</si>
  <si>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</si>
  <si>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</si>
  <si>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</si>
  <si>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</si>
  <si>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</si>
  <si>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</si>
  <si>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</si>
  <si>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</si>
  <si>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</si>
  <si>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</si>
  <si>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</si>
  <si>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</si>
  <si>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</si>
  <si>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</si>
  <si>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</si>
  <si>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</si>
  <si>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</si>
  <si>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</si>
  <si>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</si>
  <si>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</si>
  <si>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</si>
  <si>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</si>
  <si>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</si>
  <si>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</si>
  <si>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</si>
  <si>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</si>
  <si>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</si>
  <si>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</si>
  <si>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</si>
  <si>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</si>
  <si>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</si>
  <si>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</si>
  <si>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</si>
  <si>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</si>
  <si>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</si>
  <si>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</si>
  <si>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</si>
  <si>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</si>
  <si>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</si>
  <si>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</si>
  <si>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</si>
  <si>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</si>
  <si>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</si>
  <si>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</si>
  <si>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</si>
  <si>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</si>
  <si>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</si>
  <si>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</si>
  <si>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</si>
  <si>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</si>
  <si>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</si>
  <si>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</si>
  <si>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</si>
  <si>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</si>
  <si>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</si>
  <si>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</si>
  <si>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</si>
  <si>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</si>
  <si>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</si>
  <si>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</si>
  <si>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</si>
  <si>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</si>
  <si>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</si>
  <si>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</si>
  <si>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</si>
  <si>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</si>
  <si>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</si>
  <si>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</si>
  <si>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</si>
  <si>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</si>
  <si>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</si>
  <si>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</si>
  <si>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</si>
  <si>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</si>
  <si>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</si>
  <si>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</si>
  <si>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</si>
  <si>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</si>
  <si>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</si>
  <si>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</si>
  <si>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</si>
  <si>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</si>
  <si>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</si>
  <si>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</si>
  <si>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</si>
  <si>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</si>
  <si>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</si>
  <si>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</si>
  <si>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</si>
  <si>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</si>
  <si>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</si>
  <si>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</si>
  <si>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</si>
  <si>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</si>
  <si>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</si>
  <si>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</si>
  <si>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</si>
  <si>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</si>
  <si>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</si>
  <si>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</si>
  <si>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</si>
  <si>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</si>
  <si>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</si>
  <si>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</si>
  <si>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</si>
  <si>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</si>
  <si>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</si>
  <si>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</si>
  <si>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</si>
  <si>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</si>
  <si>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</si>
  <si>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</si>
  <si>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</si>
  <si>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</si>
  <si>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</si>
  <si>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</si>
  <si>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</si>
  <si>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</si>
  <si>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</si>
  <si>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</si>
  <si>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</si>
  <si>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</si>
  <si>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</si>
  <si>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</si>
  <si>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</si>
  <si>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</si>
  <si>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</si>
  <si>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</si>
  <si>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</si>
  <si>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</si>
  <si>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</si>
  <si>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</si>
  <si>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</si>
  <si>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</si>
  <si>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</si>
  <si>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</si>
  <si>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</si>
  <si>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</si>
  <si>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</si>
  <si>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</si>
  <si>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</si>
  <si>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</si>
  <si>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</si>
  <si>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</si>
  <si>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</si>
  <si>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</si>
  <si>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</si>
  <si>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</si>
  <si>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</si>
  <si>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</si>
  <si>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</si>
  <si>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</si>
  <si>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</si>
  <si>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</si>
  <si>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</si>
  <si>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</si>
  <si>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</si>
  <si>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</si>
  <si>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</si>
  <si>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</si>
  <si>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</si>
  <si>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</si>
  <si>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</si>
  <si>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</si>
  <si>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</si>
  <si>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</si>
  <si>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</si>
  <si>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</si>
  <si>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</si>
  <si>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</si>
  <si>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</si>
  <si>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</si>
  <si>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</si>
  <si>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</si>
  <si>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</si>
  <si>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</si>
  <si>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</si>
  <si>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</si>
  <si>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</si>
  <si>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</si>
  <si>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</si>
  <si>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</si>
  <si>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</si>
  <si>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</si>
  <si>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</si>
  <si>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</si>
  <si>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</si>
  <si>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</si>
  <si>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</si>
  <si>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</si>
  <si>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</si>
  <si>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</si>
  <si>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</si>
  <si>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</si>
  <si>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</si>
  <si>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</si>
  <si>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</si>
  <si>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</si>
  <si>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</si>
  <si>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</si>
  <si>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</si>
  <si>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</si>
  <si>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</si>
  <si>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</si>
  <si>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</si>
  <si>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</si>
  <si>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</si>
  <si>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</si>
  <si>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</si>
  <si>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</si>
  <si>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</si>
  <si>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</si>
  <si>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</si>
  <si>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</si>
  <si>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</si>
  <si>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</si>
  <si>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</si>
  <si>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</si>
  <si>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</si>
  <si>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</si>
  <si>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</si>
  <si>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</si>
  <si>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</si>
  <si>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</si>
  <si>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</si>
  <si>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</si>
  <si>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</si>
  <si>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</si>
  <si>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</si>
  <si>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</si>
  <si>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</si>
  <si>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</si>
  <si>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</si>
  <si>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</si>
  <si>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</si>
  <si>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</si>
  <si>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</si>
  <si>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</si>
  <si>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</si>
  <si>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</si>
  <si>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</si>
  <si>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</si>
  <si>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</si>
  <si>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</si>
  <si>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</si>
  <si>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</si>
  <si>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</si>
  <si>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</si>
  <si>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</si>
  <si>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</si>
  <si>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</si>
  <si>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</si>
  <si>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</si>
  <si>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</si>
  <si>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</si>
  <si>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</si>
  <si>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</si>
  <si>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</si>
  <si>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</si>
  <si>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</si>
  <si>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</si>
  <si>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</si>
  <si>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</si>
  <si>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</si>
  <si>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</si>
  <si>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</si>
  <si>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</si>
  <si>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</si>
  <si>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</si>
  <si>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</si>
  <si>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</si>
  <si>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</si>
  <si>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</si>
  <si>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</si>
  <si>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</si>
  <si>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</si>
  <si>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</si>
  <si>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</si>
  <si>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</si>
  <si>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</si>
  <si>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</si>
  <si>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</si>
  <si>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</si>
  <si>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</si>
  <si>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</si>
  <si>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</si>
  <si>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</si>
  <si>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</si>
  <si>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</si>
  <si>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</si>
  <si>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</si>
  <si>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</si>
  <si>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</si>
  <si>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</si>
  <si>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</si>
  <si>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</si>
  <si>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</si>
  <si>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</si>
  <si>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</si>
  <si>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</si>
  <si>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</si>
  <si>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</si>
  <si>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</si>
  <si>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</si>
  <si>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</si>
  <si>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</si>
  <si>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</si>
  <si>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</si>
  <si>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</si>
  <si>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</si>
  <si>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</si>
  <si>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</si>
  <si>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</si>
  <si>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</si>
  <si>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</si>
  <si>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</si>
  <si>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</si>
  <si>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</si>
  <si>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</si>
  <si>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</si>
  <si>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</si>
  <si>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</si>
  <si>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</si>
  <si>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</si>
  <si>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</si>
  <si>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</si>
  <si>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</si>
  <si>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</si>
  <si>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</si>
  <si>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</si>
  <si>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</si>
  <si>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</si>
  <si>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</si>
  <si>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</si>
  <si>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</si>
  <si>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</si>
  <si>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</si>
  <si>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</si>
  <si>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</si>
  <si>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</si>
  <si>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</si>
  <si>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</si>
  <si>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</si>
  <si>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</si>
  <si>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</si>
  <si>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</si>
  <si>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</si>
  <si>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</si>
  <si>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</si>
  <si>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</si>
  <si>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</si>
  <si>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</si>
  <si>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</si>
  <si>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</si>
  <si>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</si>
  <si>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</si>
  <si>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</si>
  <si>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</si>
  <si>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</si>
  <si>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</si>
  <si>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</si>
  <si>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</si>
  <si>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</si>
  <si>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</si>
  <si>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</si>
  <si>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</si>
  <si>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</si>
  <si>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</si>
  <si>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</si>
  <si>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</si>
  <si>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</si>
  <si>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</si>
  <si>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</si>
  <si>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</si>
  <si>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</si>
  <si>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</si>
  <si>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</si>
  <si>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</si>
  <si>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</si>
  <si>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</si>
  <si>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</si>
  <si>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</si>
  <si>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</si>
  <si>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</si>
  <si>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</si>
  <si>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</si>
  <si>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</si>
  <si>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</si>
  <si>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</si>
  <si>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</si>
  <si>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</si>
  <si>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</si>
  <si>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</si>
  <si>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</si>
  <si>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</si>
  <si>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</si>
  <si>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</si>
  <si>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</si>
  <si>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</si>
  <si>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</si>
  <si>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</si>
  <si>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</si>
  <si>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</si>
  <si>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</si>
  <si>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</si>
  <si>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</si>
  <si>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</si>
  <si>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</si>
  <si>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</si>
  <si>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</si>
  <si>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</si>
  <si>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</si>
  <si>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</si>
  <si>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</si>
  <si>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</si>
  <si>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</si>
  <si>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</si>
  <si>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</si>
  <si>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</si>
  <si>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</si>
  <si>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</si>
  <si>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</si>
  <si>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</si>
  <si>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</si>
  <si>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</si>
  <si>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</si>
  <si>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</si>
  <si>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</si>
  <si>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</si>
  <si>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</si>
  <si>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</si>
  <si>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</si>
  <si>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</si>
  <si>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</si>
  <si>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</si>
  <si>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</si>
  <si>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</si>
  <si>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</si>
  <si>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</si>
  <si>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</si>
  <si>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</si>
  <si>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</si>
  <si>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</si>
  <si>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</si>
  <si>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</si>
  <si>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</si>
  <si>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</si>
  <si>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</si>
  <si>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</si>
  <si>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</si>
  <si>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</si>
  <si>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</si>
  <si>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</si>
  <si>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</si>
  <si>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</si>
  <si>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</si>
  <si>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</si>
  <si>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</si>
  <si>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</si>
  <si>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</si>
  <si>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</si>
  <si>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</si>
  <si>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</si>
  <si>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</si>
  <si>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</si>
  <si>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</si>
  <si>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</si>
  <si>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</si>
  <si>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</si>
  <si>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</si>
  <si>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</si>
  <si>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</si>
  <si>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</si>
  <si>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</si>
  <si>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</si>
  <si>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</si>
  <si>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</si>
  <si>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</si>
  <si>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</si>
  <si>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</si>
  <si>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</si>
  <si>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</si>
  <si>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</si>
  <si>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</si>
  <si>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</si>
  <si>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</si>
  <si>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</si>
  <si>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</si>
  <si>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</si>
  <si>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</si>
  <si>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</si>
  <si>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</si>
  <si>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</si>
  <si>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</si>
  <si>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</si>
  <si>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</si>
  <si>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</si>
  <si>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</si>
  <si>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</si>
  <si>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</si>
  <si>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</si>
  <si>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</si>
  <si>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</si>
  <si>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</si>
  <si>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</si>
  <si>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</si>
  <si>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</si>
  <si>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</si>
  <si>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</si>
  <si>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</si>
  <si>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</si>
  <si>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</si>
  <si>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</si>
  <si>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</si>
  <si>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</si>
  <si>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</si>
  <si>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</si>
  <si>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</si>
  <si>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</si>
  <si>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</si>
  <si>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</si>
  <si>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</si>
  <si>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</si>
  <si>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</si>
  <si>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</si>
  <si>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</si>
  <si>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</si>
  <si>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</si>
  <si>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</si>
  <si>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</si>
  <si>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</si>
  <si>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</si>
  <si>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</si>
  <si>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</si>
  <si>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</si>
  <si>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</si>
  <si>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</si>
  <si>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</si>
  <si>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</si>
  <si>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</si>
  <si>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</si>
  <si>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</si>
  <si>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</si>
  <si>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</si>
  <si>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</si>
  <si>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</si>
  <si>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</si>
  <si>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</si>
  <si>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</si>
  <si>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</si>
  <si>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</si>
  <si>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</si>
  <si>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</si>
  <si>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</si>
  <si>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</si>
  <si>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</si>
  <si>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</si>
  <si>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</si>
  <si>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</si>
  <si>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</si>
  <si>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</si>
  <si>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</si>
  <si>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</si>
  <si>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</si>
  <si>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</si>
  <si>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</si>
  <si>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</si>
  <si>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</si>
  <si>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</si>
  <si>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</si>
  <si>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</si>
  <si>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</si>
  <si>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</si>
  <si>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</si>
  <si>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</si>
  <si>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</si>
  <si>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</si>
  <si>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</si>
  <si>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</si>
  <si>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</si>
  <si>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</si>
  <si>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</si>
  <si>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</si>
  <si>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</si>
  <si>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</si>
  <si>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</si>
  <si>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</si>
  <si>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</si>
  <si>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</si>
  <si>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</si>
  <si>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</si>
  <si>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</si>
  <si>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</si>
  <si>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</si>
  <si>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</si>
  <si>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</si>
  <si>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</si>
  <si>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</si>
  <si>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</si>
  <si>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</si>
  <si>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</si>
  <si>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</si>
  <si>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</si>
  <si>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</si>
  <si>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</si>
  <si>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</si>
  <si>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</si>
  <si>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</si>
  <si>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</si>
  <si>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</si>
  <si>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</si>
  <si>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</si>
  <si>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</si>
  <si>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</si>
  <si>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</si>
  <si>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</si>
  <si>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</si>
  <si>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</si>
  <si>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</si>
  <si>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</si>
  <si>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</si>
  <si>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</si>
  <si>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</si>
  <si>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</si>
  <si>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</si>
  <si>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</si>
  <si>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</si>
  <si>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</si>
  <si>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</si>
  <si>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</si>
  <si>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</si>
  <si>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</si>
  <si>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</si>
  <si>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</si>
  <si>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</si>
  <si>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</si>
  <si>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</si>
  <si>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</si>
  <si>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</si>
  <si>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</si>
  <si>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</si>
  <si>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</si>
  <si>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</si>
  <si>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</si>
  <si>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</si>
  <si>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</si>
  <si>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</si>
  <si>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</si>
  <si>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</si>
  <si>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</si>
  <si>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</si>
  <si>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</si>
  <si>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</si>
  <si>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</si>
  <si>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</si>
  <si>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</si>
  <si>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</si>
  <si>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</si>
  <si>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</si>
  <si>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</si>
  <si>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</si>
  <si>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</si>
  <si>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</si>
  <si>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</si>
  <si>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</si>
  <si>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</si>
  <si>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</si>
  <si>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</si>
  <si>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</si>
  <si>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</si>
  <si>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</si>
  <si>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</si>
  <si>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</si>
  <si>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</si>
  <si>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</si>
  <si>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</si>
  <si>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</si>
  <si>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</si>
  <si>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</si>
  <si>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</si>
  <si>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</si>
  <si>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</si>
  <si>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</si>
  <si>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</si>
  <si>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</si>
  <si>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</si>
  <si>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</si>
  <si>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</si>
  <si>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</si>
  <si>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</si>
  <si>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</si>
  <si>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</si>
  <si>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</si>
  <si>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</si>
  <si>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</si>
  <si>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</si>
  <si>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</si>
  <si>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</si>
  <si>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</si>
  <si>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</si>
  <si>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</si>
  <si>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</si>
  <si>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</si>
  <si>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</si>
  <si>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</si>
  <si>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</si>
  <si>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</si>
  <si>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</si>
  <si>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</si>
  <si>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</si>
  <si>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</si>
  <si>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</si>
  <si>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</si>
  <si>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</si>
  <si>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</si>
  <si>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</si>
  <si>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</si>
  <si>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</si>
  <si>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</si>
  <si>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</si>
  <si>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</si>
  <si>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</si>
  <si>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</si>
  <si>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</si>
  <si>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</si>
  <si>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</si>
  <si>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</si>
  <si>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</si>
  <si>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</si>
  <si>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</si>
  <si>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</si>
  <si>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</si>
  <si>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</si>
  <si>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</si>
  <si>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</si>
  <si>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</si>
  <si>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</si>
  <si>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</si>
  <si>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</si>
  <si>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</si>
  <si>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</si>
  <si>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</si>
  <si>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</si>
  <si>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</si>
  <si>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</si>
  <si>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</si>
  <si>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</si>
  <si>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</si>
  <si>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</si>
  <si>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</si>
  <si>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</si>
  <si>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</si>
  <si>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</si>
  <si>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</si>
  <si>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</si>
  <si>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</si>
  <si>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</si>
  <si>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</si>
  <si>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</si>
  <si>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</si>
  <si>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</si>
  <si>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</si>
  <si>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</si>
  <si>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</si>
  <si>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</si>
  <si>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</si>
  <si>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</si>
  <si>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</si>
  <si>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</si>
  <si>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</si>
  <si>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</si>
  <si>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</si>
  <si>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</si>
  <si>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</si>
  <si>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</si>
  <si>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</si>
  <si>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</si>
  <si>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</si>
  <si>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</si>
  <si>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</si>
  <si>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</si>
  <si>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</si>
  <si>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</si>
  <si>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</si>
  <si>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</si>
  <si>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</si>
  <si>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</si>
  <si>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</si>
  <si>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</si>
  <si>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</si>
  <si>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</si>
  <si>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</si>
  <si>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</si>
  <si>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</si>
  <si>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</si>
  <si>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</si>
  <si>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</si>
  <si>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</si>
  <si>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</si>
  <si>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</si>
  <si>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</si>
  <si>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</si>
  <si>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</si>
  <si>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</si>
  <si>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</si>
  <si>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</si>
  <si>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</si>
  <si>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</si>
  <si>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</si>
  <si>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</si>
  <si>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</si>
  <si>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</si>
  <si>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</si>
  <si>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</si>
  <si>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</si>
  <si>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</si>
  <si>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</si>
  <si>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</si>
  <si>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</si>
  <si>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</si>
  <si>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</si>
  <si>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</si>
  <si>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</si>
  <si>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</si>
  <si>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</si>
  <si>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</si>
  <si>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</si>
  <si>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</si>
  <si>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</si>
  <si>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</si>
  <si>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</si>
  <si>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</si>
  <si>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</si>
  <si>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</si>
  <si>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</si>
  <si>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</si>
  <si>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</si>
  <si>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</si>
  <si>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</si>
  <si>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</si>
  <si>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</si>
  <si>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</si>
  <si>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</si>
  <si>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</si>
  <si>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</si>
  <si>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</si>
  <si>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</si>
  <si>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</si>
  <si>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</si>
  <si>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</si>
  <si>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</si>
  <si>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</si>
  <si>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</si>
  <si>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</si>
  <si>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</si>
  <si>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</si>
  <si>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</si>
  <si>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</si>
  <si>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</si>
  <si>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</si>
  <si>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</si>
  <si>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</si>
  <si>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</si>
  <si>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</si>
  <si>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</si>
  <si>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</si>
  <si>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</si>
  <si>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</si>
  <si>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</si>
  <si>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</si>
  <si>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</si>
  <si>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</si>
  <si>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</si>
  <si>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</si>
  <si>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</si>
  <si>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</si>
  <si>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</si>
  <si>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</si>
  <si>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</si>
  <si>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</si>
  <si>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</si>
  <si>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</si>
  <si>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</si>
  <si>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</si>
  <si>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</si>
  <si>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</si>
  <si>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</si>
  <si>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</si>
  <si>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</si>
  <si>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</si>
  <si>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</si>
  <si>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</si>
  <si>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</si>
  <si>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</si>
  <si>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</si>
  <si>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</si>
  <si>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</si>
  <si>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</si>
  <si>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</si>
  <si>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</si>
  <si>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</si>
  <si>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</si>
  <si>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</si>
  <si>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</si>
  <si>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</si>
  <si>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</si>
  <si>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</si>
  <si>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</si>
  <si>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</si>
  <si>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</si>
  <si>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</si>
  <si>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</si>
  <si>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</si>
  <si>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</si>
  <si>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</si>
  <si>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</si>
  <si>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</si>
  <si>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</si>
  <si>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</si>
  <si>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</si>
  <si>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</si>
  <si>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</si>
  <si>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</si>
  <si>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</si>
  <si>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</si>
  <si>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</si>
  <si>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</si>
  <si>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</si>
  <si>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</si>
  <si>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</si>
  <si>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</si>
  <si>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</si>
  <si>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</si>
  <si>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</si>
  <si>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</si>
  <si>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</si>
  <si>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</si>
  <si>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</si>
  <si>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</si>
  <si>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</si>
  <si>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</si>
  <si>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</si>
  <si>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</si>
  <si>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</si>
  <si>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</si>
  <si>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</si>
  <si>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</si>
  <si>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</si>
  <si>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</si>
  <si>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</si>
  <si>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</si>
  <si>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</si>
  <si>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</si>
  <si>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</si>
  <si>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</si>
  <si>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</si>
  <si>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</si>
  <si>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</si>
  <si>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</si>
  <si>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</si>
  <si>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</si>
  <si>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</si>
  <si>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</si>
  <si>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</si>
  <si>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</si>
  <si>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</si>
  <si>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</si>
  <si>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</si>
  <si>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</si>
  <si>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</si>
  <si>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</si>
  <si>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</si>
  <si>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</si>
  <si>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</si>
  <si>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</si>
  <si>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</si>
  <si>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</si>
  <si>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</si>
  <si>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</si>
  <si>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</si>
  <si>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</si>
  <si>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</si>
  <si>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</si>
  <si>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</si>
  <si>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</si>
  <si>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</si>
  <si>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</si>
  <si>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</si>
  <si>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</si>
  <si>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</si>
  <si>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</si>
  <si>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</si>
  <si>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</si>
  <si>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</si>
  <si>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</si>
  <si>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</si>
  <si>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</si>
  <si>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</si>
  <si>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</si>
  <si>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</si>
  <si>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</si>
  <si>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</si>
  <si>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</si>
  <si>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</si>
  <si>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</si>
  <si>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</si>
  <si>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</si>
  <si>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</si>
  <si>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</si>
  <si>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</si>
  <si>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</si>
  <si>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</si>
  <si>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</si>
  <si>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</si>
  <si>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</si>
  <si>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</si>
  <si>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</si>
  <si>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</si>
  <si>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</si>
  <si>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</si>
  <si>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</si>
  <si>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</si>
  <si>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</si>
  <si>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</si>
  <si>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</si>
  <si>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</si>
  <si>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</si>
  <si>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</si>
  <si>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</si>
  <si>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</si>
  <si>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</si>
  <si>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</si>
  <si>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</si>
  <si>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</si>
  <si>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</si>
  <si>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</si>
  <si>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</si>
  <si>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</si>
  <si>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</si>
  <si>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</si>
  <si>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</si>
  <si>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</si>
  <si>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</si>
  <si>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</si>
  <si>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</si>
  <si>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</si>
  <si>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</si>
  <si>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</si>
  <si>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</si>
  <si>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</si>
  <si>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</si>
  <si>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</si>
  <si>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</si>
  <si>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</si>
  <si>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</si>
  <si>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</si>
  <si>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</si>
  <si>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</si>
  <si>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</si>
  <si>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</si>
  <si>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</si>
  <si>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</si>
  <si>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</si>
  <si>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</si>
  <si>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</si>
  <si>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</si>
  <si>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</si>
  <si>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</si>
  <si>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</si>
  <si>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</si>
  <si>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</si>
  <si>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</si>
  <si>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</si>
  <si>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</si>
  <si>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</si>
  <si>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</si>
  <si>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</si>
  <si>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</si>
  <si>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</si>
  <si>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</si>
  <si>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</si>
  <si>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</si>
  <si>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</si>
  <si>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</si>
  <si>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</si>
  <si>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</si>
  <si>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</si>
  <si>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</si>
  <si>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</si>
  <si>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</si>
  <si>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</si>
  <si>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</si>
  <si>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</si>
  <si>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</si>
  <si>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</si>
  <si>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</si>
  <si>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</si>
  <si>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</si>
  <si>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</si>
  <si>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</si>
  <si>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</si>
  <si>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</si>
  <si>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</si>
  <si>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</si>
  <si>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</si>
  <si>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</si>
  <si>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</si>
  <si>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</si>
  <si>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</si>
  <si>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</si>
  <si>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</si>
  <si>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</si>
  <si>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</si>
  <si>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</si>
  <si>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</si>
  <si>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</si>
  <si>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</si>
  <si>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</si>
  <si>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</si>
  <si>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</si>
  <si>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</si>
  <si>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</si>
  <si>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</si>
  <si>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</si>
  <si>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</si>
  <si>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</si>
  <si>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</si>
  <si>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</si>
  <si>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</si>
  <si>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</si>
  <si>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</si>
  <si>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</si>
  <si>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</si>
  <si>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</si>
  <si>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</si>
  <si>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</si>
  <si>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</si>
  <si>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</si>
  <si>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</si>
  <si>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</si>
  <si>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</si>
  <si>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</si>
  <si>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</si>
  <si>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</si>
  <si>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</si>
  <si>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</si>
  <si>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</si>
  <si>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</si>
  <si>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</si>
  <si>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</si>
  <si>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</si>
  <si>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</si>
  <si>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</si>
  <si>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</si>
  <si>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</si>
  <si>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</si>
  <si>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</si>
  <si>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</si>
  <si>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</si>
  <si>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</si>
  <si>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</si>
  <si>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</si>
  <si>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</si>
  <si>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</si>
  <si>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</si>
  <si>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</si>
  <si>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</si>
  <si>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</si>
  <si>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</si>
  <si>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</si>
  <si>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</si>
  <si>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</si>
  <si>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</si>
  <si>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</si>
  <si>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</si>
  <si>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</si>
  <si>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</si>
  <si>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</si>
  <si>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</si>
  <si>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</si>
  <si>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</si>
  <si>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</si>
  <si>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</si>
  <si>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</si>
  <si>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</si>
  <si>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</si>
  <si>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</si>
  <si>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</si>
  <si>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</si>
  <si>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</si>
  <si>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</si>
  <si>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</si>
  <si>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</si>
  <si>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</si>
  <si>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</si>
  <si>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</si>
  <si>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</si>
  <si>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</si>
  <si>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</si>
  <si>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</si>
  <si>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</si>
  <si>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</si>
  <si>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</si>
  <si>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</si>
  <si>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</si>
  <si>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</si>
  <si>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</si>
  <si>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</si>
  <si>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</si>
  <si>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</si>
  <si>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</si>
  <si>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</si>
  <si>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</si>
  <si>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</si>
  <si>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</si>
  <si>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</si>
  <si>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</si>
  <si>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</si>
  <si>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</si>
  <si>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</si>
  <si>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</si>
  <si>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</si>
  <si>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</si>
  <si>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</si>
  <si>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</si>
  <si>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</si>
  <si>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</si>
  <si>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</si>
  <si>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</si>
  <si>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</si>
  <si>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</si>
  <si>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</si>
  <si>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</si>
  <si>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</si>
  <si>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</si>
  <si>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</si>
  <si>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</si>
  <si>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</si>
  <si>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</si>
  <si>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</si>
  <si>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</si>
  <si>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</si>
  <si>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</si>
  <si>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</si>
  <si>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</si>
  <si>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</si>
  <si>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</si>
  <si>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</si>
  <si>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</si>
  <si>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</si>
  <si>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</si>
  <si>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</si>
  <si>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</si>
  <si>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</si>
  <si>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</si>
  <si>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</si>
  <si>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</si>
  <si>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</si>
  <si>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</si>
  <si>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</si>
  <si>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</si>
  <si>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</si>
  <si>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</si>
  <si>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</si>
  <si>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</si>
  <si>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</si>
  <si>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</si>
  <si>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</si>
  <si>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</si>
  <si>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</si>
  <si>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</si>
  <si>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</si>
  <si>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</si>
  <si>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</si>
  <si>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</si>
  <si>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</si>
  <si>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</si>
  <si>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</si>
  <si>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</si>
  <si>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</si>
  <si>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</si>
  <si>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</si>
  <si>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</si>
  <si>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</si>
  <si>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</si>
  <si>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</si>
  <si>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</si>
  <si>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</si>
  <si>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</si>
  <si>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</si>
  <si>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</si>
  <si>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</si>
  <si>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</si>
  <si>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</si>
  <si>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</si>
  <si>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</si>
  <si>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</si>
  <si>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</si>
  <si>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</si>
  <si>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</si>
  <si>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</si>
  <si>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</si>
  <si>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</si>
  <si>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</si>
  <si>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</si>
  <si>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</si>
  <si>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</si>
  <si>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</si>
  <si>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</si>
  <si>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</si>
  <si>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</si>
  <si>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</si>
  <si>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</si>
  <si>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</si>
  <si>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</si>
  <si>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</si>
  <si>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</si>
  <si>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</si>
  <si>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</si>
  <si>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</si>
  <si>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</si>
  <si>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</si>
  <si>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</si>
  <si>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</si>
  <si>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</si>
  <si>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</si>
  <si>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</si>
  <si>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</si>
  <si>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</si>
  <si>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</si>
  <si>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</si>
  <si>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</si>
  <si>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</si>
  <si>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</si>
  <si>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</si>
  <si>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</si>
  <si>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</si>
  <si>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</si>
  <si>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</si>
  <si>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</si>
  <si>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</si>
  <si>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</si>
  <si>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</si>
  <si>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</si>
  <si>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</si>
  <si>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</si>
  <si>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</si>
  <si>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</si>
  <si>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</si>
  <si>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</si>
  <si>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</si>
  <si>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</si>
  <si>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</si>
  <si>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</si>
  <si>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</si>
  <si>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</si>
  <si>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</si>
  <si>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</si>
  <si>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</si>
  <si>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</si>
  <si>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</si>
  <si>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</si>
  <si>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</si>
  <si>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</si>
  <si>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</si>
  <si>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</si>
  <si>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</si>
  <si>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</si>
  <si>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</si>
  <si>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</si>
  <si>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</si>
  <si>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</si>
  <si>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</si>
  <si>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</si>
  <si>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</si>
  <si>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</si>
  <si>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</si>
  <si>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</si>
  <si>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</si>
  <si>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</si>
  <si>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</si>
  <si>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</si>
  <si>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</si>
  <si>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</si>
  <si>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</si>
  <si>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</si>
  <si>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</si>
  <si>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</si>
  <si>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</si>
  <si>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</si>
  <si>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</si>
  <si>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</si>
  <si>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</si>
  <si>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</si>
  <si>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</si>
  <si>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</si>
  <si>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</si>
  <si>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</si>
  <si>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</si>
  <si>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</si>
  <si>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</si>
  <si>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</si>
  <si>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</si>
  <si>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</si>
  <si>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</si>
  <si>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</si>
  <si>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</si>
  <si>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</si>
  <si>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</si>
  <si>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</si>
  <si>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</si>
  <si>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</si>
  <si>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</si>
  <si>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</si>
  <si>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</si>
  <si>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</si>
  <si>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</si>
  <si>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</si>
  <si>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</si>
  <si>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</si>
  <si>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</si>
  <si>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</si>
  <si>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</si>
  <si>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</si>
  <si>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</si>
  <si>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</si>
  <si>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</si>
  <si>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</si>
  <si>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</si>
  <si>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</si>
  <si>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</si>
  <si>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</si>
  <si>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</si>
  <si>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</si>
  <si>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</si>
  <si>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</si>
  <si>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</si>
  <si>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</si>
  <si>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</si>
  <si>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</si>
  <si>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</si>
  <si>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</si>
  <si>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</si>
  <si>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</si>
  <si>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</si>
  <si>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</si>
  <si>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</si>
  <si>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</si>
  <si>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</si>
  <si>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</si>
  <si>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</si>
  <si>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</si>
  <si>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</si>
  <si>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</si>
  <si>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</si>
  <si>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</si>
  <si>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</si>
  <si>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</si>
  <si>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</si>
  <si>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</si>
  <si>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</si>
  <si>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</si>
  <si>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</si>
  <si>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</si>
  <si>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</si>
  <si>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</si>
  <si>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</si>
  <si>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</si>
  <si>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</si>
  <si>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</si>
  <si>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</si>
  <si>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</si>
  <si>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</si>
  <si>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</si>
  <si>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</si>
  <si>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</si>
  <si>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</si>
  <si>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</si>
  <si>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</si>
  <si>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</si>
  <si>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</si>
  <si>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</si>
  <si>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</si>
  <si>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</si>
  <si>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</si>
  <si>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</si>
  <si>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</si>
  <si>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</si>
  <si>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</si>
  <si>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</si>
  <si>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</si>
  <si>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</si>
  <si>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</si>
  <si>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</si>
  <si>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</si>
  <si>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</si>
  <si>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</si>
  <si>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</si>
  <si>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</si>
  <si>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</si>
  <si>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</si>
  <si>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</si>
  <si>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</si>
  <si>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</si>
  <si>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</si>
  <si>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</si>
  <si>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</si>
  <si>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</si>
  <si>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</si>
  <si>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</si>
  <si>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</si>
  <si>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</si>
  <si>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</si>
  <si>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</si>
  <si>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</si>
  <si>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</si>
  <si>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</si>
  <si>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</si>
  <si>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</si>
  <si>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</si>
  <si>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</si>
  <si>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</si>
  <si>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</si>
  <si>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</si>
  <si>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</si>
  <si>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</si>
  <si>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</si>
  <si>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</si>
  <si>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</si>
  <si>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</si>
  <si>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</si>
  <si>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</si>
  <si>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</si>
  <si>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</si>
  <si>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</si>
  <si>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</si>
  <si>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</si>
  <si>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</si>
  <si>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</si>
  <si>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</si>
  <si>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</si>
  <si>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</si>
  <si>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</si>
  <si>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</si>
  <si>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</si>
  <si>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</si>
  <si>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</si>
  <si>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</si>
  <si>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</si>
  <si>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</si>
  <si>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</si>
  <si>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</si>
  <si>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</si>
  <si>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</si>
  <si>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</si>
  <si>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</si>
  <si>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</si>
  <si>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</si>
  <si>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</si>
  <si>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</si>
  <si>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</si>
  <si>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</si>
  <si>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</si>
  <si>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</si>
  <si>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</si>
  <si>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</si>
  <si>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</si>
  <si>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</si>
  <si>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</si>
  <si>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</si>
  <si>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</si>
  <si>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</si>
  <si>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</si>
  <si>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</si>
  <si>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</si>
  <si>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</si>
  <si>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</si>
  <si>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</si>
  <si>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</si>
  <si>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</si>
  <si>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</si>
  <si>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</si>
  <si>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</si>
  <si>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</si>
  <si>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</si>
  <si>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</si>
  <si>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</si>
  <si>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</si>
  <si>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</si>
  <si>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</si>
  <si>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</si>
  <si>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</si>
  <si>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</si>
  <si>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</si>
  <si>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</si>
  <si>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</si>
  <si>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</si>
  <si>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</si>
  <si>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</si>
  <si>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</si>
  <si>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</si>
  <si>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</si>
  <si>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</si>
  <si>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</si>
  <si>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</si>
  <si>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</si>
  <si>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</si>
  <si>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</si>
  <si>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</si>
  <si>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</si>
  <si>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</si>
  <si>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</si>
  <si>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</si>
  <si>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</si>
  <si>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</si>
  <si>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</si>
  <si>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</si>
  <si>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</si>
  <si>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</si>
  <si>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</si>
  <si>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</si>
  <si>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</si>
  <si>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</si>
  <si>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</si>
  <si>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</si>
  <si>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</si>
  <si>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</si>
  <si>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</si>
  <si>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</si>
  <si>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</si>
  <si>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</si>
  <si>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</si>
  <si>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</si>
  <si>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</si>
  <si>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</si>
  <si>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</si>
  <si>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</si>
  <si>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</si>
  <si>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</si>
  <si>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</si>
  <si>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</si>
  <si>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</si>
  <si>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</si>
  <si>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</si>
  <si>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</si>
  <si>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</si>
  <si>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</si>
  <si>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</si>
  <si>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</si>
  <si>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</si>
  <si>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</si>
  <si>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</si>
  <si>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</si>
  <si>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</si>
  <si>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</si>
  <si>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</si>
  <si>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</si>
  <si>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</si>
  <si>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</si>
  <si>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</si>
  <si>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</si>
  <si>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</si>
  <si>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</si>
  <si>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</si>
  <si>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</si>
  <si>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</si>
  <si>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</si>
  <si>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</si>
  <si>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</si>
  <si>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</si>
  <si>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</si>
  <si>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</si>
  <si>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</si>
  <si>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</si>
  <si>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</si>
  <si>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</si>
  <si>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</si>
  <si>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</si>
  <si>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</si>
  <si>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</si>
  <si>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</si>
  <si>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</si>
  <si>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</si>
  <si>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</si>
  <si>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</si>
  <si>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</si>
  <si>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</si>
  <si>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</si>
  <si>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</si>
  <si>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</si>
  <si>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</si>
  <si>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</si>
  <si>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</si>
  <si>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</si>
  <si>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</si>
  <si>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</si>
  <si>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</si>
  <si>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</si>
  <si>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</si>
  <si>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</si>
  <si>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</si>
  <si>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</si>
  <si>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</si>
  <si>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</si>
  <si>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</si>
  <si>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</si>
  <si>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</si>
  <si>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</si>
  <si>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</si>
  <si>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</si>
  <si>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</si>
  <si>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</si>
  <si>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</si>
  <si>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</si>
  <si>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</si>
  <si>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</si>
  <si>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</si>
  <si>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</si>
  <si>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</si>
  <si>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</si>
  <si>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</si>
  <si>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</si>
  <si>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</si>
  <si>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</si>
  <si>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</si>
  <si>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</si>
  <si>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</si>
  <si>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</si>
  <si>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</si>
  <si>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</si>
  <si>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</si>
  <si>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</si>
  <si>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</si>
  <si>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</si>
  <si>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</si>
  <si>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</si>
  <si>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</si>
  <si>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</si>
  <si>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</si>
  <si>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</si>
  <si>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</si>
  <si>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</si>
  <si>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</si>
  <si>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</si>
  <si>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</si>
  <si>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</si>
  <si>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</si>
  <si>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</si>
  <si>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</si>
  <si>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</si>
  <si>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</si>
  <si>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</si>
  <si>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</si>
  <si>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</si>
  <si>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</si>
  <si>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</si>
  <si>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</si>
  <si>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</si>
  <si>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</si>
  <si>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</si>
  <si>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</si>
  <si>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</si>
  <si>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</si>
  <si>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</si>
  <si>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</si>
  <si>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</si>
  <si>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</si>
  <si>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</si>
  <si>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</si>
  <si>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</si>
  <si>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</si>
  <si>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</si>
  <si>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</si>
  <si>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</si>
  <si>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</si>
  <si>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</si>
  <si>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</si>
  <si>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</si>
  <si>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</si>
  <si>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</si>
  <si>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</si>
  <si>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</si>
  <si>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</si>
  <si>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</si>
  <si>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</si>
  <si>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</si>
  <si>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</si>
  <si>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</si>
  <si>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</si>
  <si>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</si>
  <si>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</si>
  <si>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</si>
  <si>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</si>
  <si>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</si>
  <si>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</si>
  <si>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</si>
  <si>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</si>
  <si>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</si>
  <si>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</si>
  <si>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</si>
  <si>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</si>
  <si>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</si>
  <si>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</si>
  <si>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</si>
  <si>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</si>
  <si>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</si>
  <si>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</si>
  <si>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</si>
  <si>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</si>
  <si>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</si>
  <si>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</si>
  <si>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</si>
  <si>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</si>
  <si>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</si>
  <si>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</si>
  <si>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</si>
  <si>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</si>
  <si>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</si>
  <si>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</si>
  <si>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</si>
  <si>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</si>
  <si>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</si>
  <si>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</si>
  <si>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</si>
  <si>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</si>
  <si>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</si>
  <si>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</si>
  <si>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</si>
  <si>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</si>
  <si>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</si>
  <si>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</si>
  <si>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</si>
  <si>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</si>
  <si>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</si>
  <si>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</si>
  <si>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</si>
  <si>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</si>
  <si>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</si>
  <si>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</si>
  <si>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</si>
  <si>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</si>
  <si>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</si>
  <si>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</si>
  <si>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</si>
  <si>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</si>
  <si>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</si>
  <si>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</si>
  <si>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</si>
  <si>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</si>
  <si>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</si>
  <si>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</si>
  <si>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</si>
  <si>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</si>
  <si>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</si>
  <si>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</si>
  <si>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</si>
  <si>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</si>
  <si>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</si>
  <si>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</si>
  <si>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</si>
  <si>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</si>
  <si>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</si>
  <si>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</si>
  <si>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</si>
  <si>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</si>
  <si>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</si>
  <si>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</si>
  <si>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</si>
  <si>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</si>
  <si>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</si>
  <si>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</si>
  <si>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</si>
  <si>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</si>
  <si>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</si>
  <si>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</si>
  <si>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</si>
  <si>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</si>
  <si>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</si>
  <si>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</si>
  <si>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</si>
  <si>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</si>
  <si>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</si>
  <si>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</si>
  <si>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</si>
  <si>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</si>
  <si>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</si>
  <si>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</si>
  <si>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</si>
  <si>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</si>
  <si>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</si>
  <si>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</si>
  <si>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</si>
  <si>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</si>
  <si>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</si>
  <si>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</si>
  <si>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</si>
  <si>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</si>
  <si>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</si>
  <si>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</si>
  <si>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</si>
  <si>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</si>
  <si>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</si>
  <si>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</si>
  <si>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</si>
  <si>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</si>
  <si>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</si>
  <si>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</si>
  <si>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</si>
  <si>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</si>
  <si>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</si>
  <si>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</si>
  <si>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</si>
  <si>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</si>
  <si>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</si>
  <si>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</si>
  <si>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</si>
  <si>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</si>
  <si>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</si>
  <si>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</si>
  <si>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</si>
  <si>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</si>
  <si>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</si>
  <si>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</si>
  <si>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</si>
  <si>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</si>
  <si>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</si>
  <si>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</si>
  <si>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</si>
  <si>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</si>
  <si>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</si>
  <si>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</si>
  <si>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</si>
  <si>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</si>
  <si>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</si>
  <si>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</si>
  <si>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</si>
  <si>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</si>
  <si>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</si>
  <si>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</si>
  <si>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</si>
  <si>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</si>
  <si>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</si>
  <si>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</si>
  <si>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</si>
  <si>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</si>
  <si>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</si>
  <si>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</si>
  <si>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</si>
  <si>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</si>
  <si>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</si>
  <si>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</si>
  <si>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</si>
  <si>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</si>
  <si>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</si>
  <si>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</si>
  <si>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</si>
  <si>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</si>
  <si>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</si>
  <si>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</si>
  <si>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</si>
  <si>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</si>
  <si>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</si>
  <si>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</si>
  <si>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</si>
  <si>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</si>
  <si>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</si>
  <si>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</si>
  <si>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</si>
  <si>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</si>
  <si>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</si>
  <si>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</si>
  <si>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</si>
  <si>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</si>
  <si>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</si>
  <si>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</si>
  <si>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</si>
  <si>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</si>
  <si>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</si>
  <si>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</si>
  <si>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</si>
  <si>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</si>
  <si>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</si>
  <si>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</si>
  <si>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</si>
  <si>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</si>
  <si>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</si>
  <si>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</si>
  <si>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</si>
  <si>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</si>
  <si>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</si>
  <si>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</si>
  <si>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</si>
  <si>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</si>
  <si>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</si>
  <si>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</si>
  <si>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</si>
  <si>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</si>
  <si>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</si>
  <si>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</si>
  <si>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</si>
  <si>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</si>
  <si>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</si>
  <si>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</si>
  <si>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</si>
  <si>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</si>
  <si>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</si>
  <si>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</si>
  <si>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</si>
  <si>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</si>
  <si>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</si>
  <si>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</si>
  <si>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</si>
  <si>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</si>
  <si>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</si>
  <si>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</si>
  <si>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</si>
  <si>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</si>
  <si>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</si>
  <si>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</si>
  <si>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</si>
  <si>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</si>
  <si>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</si>
  <si>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</si>
  <si>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</si>
  <si>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</si>
  <si>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</si>
  <si>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</si>
  <si>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</si>
  <si>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</si>
  <si>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</si>
  <si>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</si>
  <si>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</si>
  <si>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</si>
  <si>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</si>
  <si>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</si>
  <si>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</si>
  <si>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</si>
  <si>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</si>
  <si>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</si>
  <si>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</si>
  <si>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</si>
  <si>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</si>
  <si>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</si>
  <si>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</si>
  <si>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</si>
  <si>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</si>
  <si>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</si>
  <si>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</si>
  <si>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</si>
  <si>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</si>
  <si>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</si>
  <si>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</si>
  <si>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</si>
  <si>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</si>
  <si>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</si>
  <si>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</si>
  <si>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</si>
  <si>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</si>
  <si>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</si>
  <si>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</si>
  <si>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</si>
  <si>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</si>
  <si>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</si>
  <si>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</si>
  <si>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</si>
  <si>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</si>
  <si>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</si>
  <si>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</si>
  <si>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</si>
  <si>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</si>
  <si>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</si>
  <si>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</si>
  <si>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</si>
  <si>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</si>
  <si>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</si>
  <si>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</si>
  <si>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</si>
  <si>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</si>
  <si>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</si>
  <si>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</si>
  <si>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</si>
  <si>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</si>
  <si>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</si>
  <si>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</si>
  <si>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</si>
  <si>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</si>
  <si>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</si>
  <si>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</si>
  <si>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</si>
  <si>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</si>
  <si>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</si>
  <si>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</si>
  <si>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</si>
  <si>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</si>
  <si>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</si>
  <si>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</si>
  <si>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</si>
  <si>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</si>
  <si>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</si>
  <si>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</si>
  <si>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</si>
  <si>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</si>
  <si>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</si>
  <si>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</si>
  <si>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</si>
  <si>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</si>
  <si>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</si>
  <si>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</si>
  <si>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</si>
  <si>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</si>
  <si>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</si>
  <si>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</si>
  <si>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</si>
  <si>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</si>
  <si>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</si>
  <si>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</si>
  <si>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</si>
  <si>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</si>
  <si>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</si>
  <si>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</si>
  <si>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</si>
  <si>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</si>
  <si>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</si>
  <si>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</si>
  <si>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</si>
  <si>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</si>
  <si>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</si>
  <si>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</si>
  <si>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</si>
  <si>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</si>
  <si>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</si>
  <si>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</si>
  <si>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</si>
  <si>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</si>
  <si>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</si>
  <si>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</si>
  <si>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</si>
  <si>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</si>
  <si>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</si>
  <si>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</si>
  <si>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</si>
  <si>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</si>
  <si>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</si>
  <si>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</si>
  <si>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</si>
  <si>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</si>
  <si>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</si>
  <si>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</si>
  <si>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</si>
  <si>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</si>
  <si>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</si>
  <si>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</si>
  <si>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</si>
  <si>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</si>
  <si>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</si>
  <si>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</si>
  <si>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</si>
  <si>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</si>
  <si>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</si>
  <si>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</si>
  <si>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</si>
  <si>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</si>
  <si>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</si>
  <si>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</si>
  <si>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</si>
  <si>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</si>
  <si>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</si>
  <si>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</si>
  <si>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</si>
  <si>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</si>
  <si>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</si>
  <si>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</si>
  <si>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</si>
  <si>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</si>
  <si>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</si>
  <si>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</si>
  <si>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</si>
  <si>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</si>
  <si>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</si>
  <si>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</si>
  <si>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</si>
  <si>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</si>
  <si>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</si>
  <si>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</si>
  <si>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</si>
  <si>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</si>
  <si>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</si>
  <si>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</si>
  <si>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</si>
  <si>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</si>
  <si>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</si>
  <si>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</si>
  <si>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</si>
  <si>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</si>
  <si>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</si>
  <si>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</si>
  <si>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</si>
  <si>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</si>
  <si>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</si>
  <si>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</si>
  <si>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</si>
  <si>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</si>
  <si>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</si>
  <si>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</si>
  <si>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</si>
  <si>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</si>
  <si>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</si>
  <si>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</si>
  <si>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</si>
  <si>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</si>
  <si>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</si>
  <si>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</si>
  <si>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</si>
  <si>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</si>
  <si>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</si>
  <si>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</si>
  <si>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</si>
  <si>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</si>
  <si>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</si>
  <si>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</si>
  <si>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</si>
  <si>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</si>
  <si>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</si>
  <si>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</si>
  <si>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</si>
  <si>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</si>
  <si>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</si>
  <si>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</si>
  <si>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</si>
  <si>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</si>
  <si>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</si>
  <si>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</si>
  <si>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</si>
  <si>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</si>
  <si>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</si>
  <si>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</si>
  <si>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</si>
  <si>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</si>
  <si>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</si>
  <si>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</si>
  <si>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</si>
  <si>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</si>
  <si>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</si>
  <si>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</si>
  <si>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</si>
  <si>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</si>
  <si>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</si>
  <si>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</si>
  <si>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</si>
  <si>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</si>
  <si>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</si>
  <si>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</si>
  <si>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</si>
  <si>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</si>
  <si>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</si>
  <si>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</si>
  <si>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</si>
  <si>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</si>
  <si>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</si>
  <si>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</si>
  <si>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</si>
  <si>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</si>
  <si>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</si>
  <si>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</si>
  <si>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</si>
  <si>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</si>
  <si>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</si>
  <si>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</si>
  <si>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</si>
  <si>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</si>
  <si>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</si>
  <si>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</si>
  <si>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</si>
  <si>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</si>
  <si>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</si>
  <si>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</si>
  <si>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</si>
  <si>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</si>
  <si>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</si>
  <si>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</si>
  <si>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</si>
  <si>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</si>
  <si>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</si>
  <si>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</si>
  <si>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</si>
  <si>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</si>
  <si>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</si>
  <si>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</si>
  <si>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</si>
  <si>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</si>
  <si>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</si>
  <si>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</si>
  <si>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</si>
  <si>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</si>
  <si>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</si>
  <si>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</si>
  <si>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</si>
  <si>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</si>
  <si>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</si>
  <si>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</si>
  <si>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</si>
  <si>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</si>
  <si>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</si>
  <si>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</si>
  <si>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</si>
  <si>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</si>
  <si>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</si>
  <si>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</si>
  <si>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</si>
  <si>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</si>
  <si>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</si>
  <si>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</si>
  <si>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</si>
  <si>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</si>
  <si>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</si>
  <si>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</si>
  <si>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</si>
  <si>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</si>
  <si>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</si>
  <si>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</si>
  <si>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</si>
  <si>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</si>
  <si>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</si>
  <si>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</si>
  <si>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</si>
  <si>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</si>
  <si>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</si>
  <si>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</si>
  <si>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</si>
  <si>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</si>
  <si>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</si>
  <si>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</si>
  <si>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</si>
  <si>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</si>
  <si>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</si>
  <si>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</si>
  <si>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</si>
  <si>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</si>
  <si>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</si>
  <si>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</si>
  <si>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</si>
  <si>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</si>
  <si>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</si>
  <si>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</si>
  <si>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</si>
  <si>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</si>
  <si>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</si>
  <si>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</si>
  <si>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</si>
  <si>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</si>
  <si>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</si>
  <si>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</si>
  <si>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</si>
  <si>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</si>
  <si>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</si>
  <si>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</si>
  <si>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</si>
  <si>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</si>
  <si>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</si>
  <si>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</si>
  <si>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</si>
  <si>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</si>
  <si>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</si>
  <si>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</si>
  <si>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</si>
  <si>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</si>
  <si>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</si>
  <si>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</si>
  <si>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</si>
  <si>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</si>
  <si>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</si>
  <si>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</si>
  <si>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</si>
  <si>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</si>
  <si>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</si>
  <si>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</si>
  <si>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</si>
  <si>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</si>
  <si>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</si>
  <si>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</si>
  <si>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</si>
  <si>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</si>
  <si>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</si>
  <si>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</si>
  <si>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</si>
  <si>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</si>
  <si>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</si>
  <si>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</si>
  <si>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</si>
  <si>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</si>
  <si>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</si>
  <si>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</si>
  <si>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</si>
  <si>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</si>
  <si>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</si>
  <si>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</si>
  <si>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</si>
  <si>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</si>
  <si>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</si>
  <si>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</si>
  <si>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</si>
  <si>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</si>
  <si>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</si>
  <si>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</si>
  <si>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</si>
  <si>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</si>
  <si>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</si>
  <si>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</si>
  <si>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</si>
  <si>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</si>
  <si>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</si>
  <si>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</si>
  <si>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</si>
  <si>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</si>
  <si>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</si>
  <si>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</si>
  <si>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</si>
  <si>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</si>
  <si>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</si>
  <si>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</si>
  <si>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</si>
  <si>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</si>
  <si>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</si>
  <si>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</si>
  <si>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</si>
  <si>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</si>
  <si>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</si>
  <si>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</si>
  <si>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</si>
  <si>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</si>
  <si>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</si>
  <si>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</si>
  <si>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</si>
  <si>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</si>
  <si>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</si>
  <si>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</si>
  <si>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</si>
  <si>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</si>
  <si>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</si>
  <si>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</si>
  <si>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</si>
  <si>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</si>
  <si>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</si>
  <si>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</si>
  <si>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</si>
  <si>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</si>
  <si>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</si>
  <si>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</si>
  <si>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</si>
  <si>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</si>
  <si>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</si>
  <si>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</si>
  <si>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</si>
  <si>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</si>
  <si>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</si>
  <si>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</si>
  <si>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</si>
  <si>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</si>
  <si>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</si>
  <si>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</si>
  <si>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</si>
  <si>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</si>
  <si>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</si>
  <si>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</si>
  <si>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</si>
  <si>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</si>
  <si>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</si>
  <si>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</si>
  <si>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</si>
  <si>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</si>
  <si>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</si>
  <si>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</si>
  <si>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</si>
  <si>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</si>
  <si>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</si>
  <si>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</si>
  <si>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</si>
  <si>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</si>
  <si>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</si>
  <si>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</si>
  <si>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</si>
  <si>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</si>
  <si>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</si>
  <si>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</si>
  <si>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</si>
  <si>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</si>
  <si>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</si>
  <si>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</si>
  <si>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</si>
  <si>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</si>
  <si>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</si>
  <si>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</si>
  <si>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</si>
  <si>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</si>
  <si>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</si>
  <si>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</si>
  <si>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</si>
  <si>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</si>
  <si>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</si>
  <si>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</si>
  <si>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</si>
  <si>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</si>
  <si>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</si>
  <si>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</si>
  <si>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</si>
  <si>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</si>
  <si>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</si>
  <si>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</si>
  <si>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</si>
  <si>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</si>
  <si>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</si>
  <si>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</si>
  <si>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</si>
  <si>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</si>
  <si>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</si>
  <si>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</si>
  <si>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</si>
  <si>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</si>
  <si>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</si>
  <si>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</si>
  <si>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</si>
  <si>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</si>
  <si>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</si>
  <si>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</si>
  <si>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</si>
  <si>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</si>
  <si>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</si>
  <si>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</si>
  <si>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</si>
  <si>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</si>
  <si>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</si>
  <si>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</si>
  <si>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</si>
  <si>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</si>
  <si>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</si>
  <si>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</si>
  <si>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</si>
  <si>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</si>
  <si>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</si>
  <si>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</si>
  <si>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</si>
  <si>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</si>
  <si>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</si>
  <si>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</si>
  <si>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</si>
  <si>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</si>
  <si>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</si>
  <si>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</si>
  <si>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</si>
  <si>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</si>
  <si>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</si>
  <si>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</si>
  <si>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</si>
  <si>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</si>
  <si>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</si>
  <si>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</si>
  <si>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</si>
  <si>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</si>
  <si>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</si>
  <si>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</si>
  <si>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</si>
  <si>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</si>
  <si>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</si>
  <si>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</si>
  <si>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</si>
  <si>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</si>
  <si>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</si>
  <si>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</si>
  <si>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</si>
  <si>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</si>
  <si>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</si>
  <si>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</si>
  <si>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</si>
  <si>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</si>
  <si>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</si>
  <si>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</si>
  <si>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</si>
  <si>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</si>
  <si>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</si>
  <si>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</si>
  <si>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</si>
  <si>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</si>
  <si>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</si>
  <si>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</si>
  <si>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</si>
  <si>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</si>
  <si>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</si>
  <si>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</si>
  <si>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</si>
  <si>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</si>
  <si>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</si>
  <si>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</si>
  <si>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</si>
  <si>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</si>
  <si>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</si>
  <si>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</si>
  <si>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</si>
  <si>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</si>
  <si>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</si>
  <si>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</si>
  <si>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</si>
  <si>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</si>
  <si>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</si>
  <si>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</si>
  <si>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</si>
  <si>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</si>
  <si>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</si>
  <si>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</si>
  <si>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</si>
  <si>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</si>
  <si>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</si>
  <si>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</si>
  <si>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</si>
  <si>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</si>
  <si>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</si>
  <si>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</si>
  <si>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</si>
  <si>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</si>
  <si>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</si>
  <si>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</si>
  <si>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</si>
  <si>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</si>
  <si>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</si>
  <si>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</si>
  <si>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</si>
  <si>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</si>
  <si>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</si>
  <si>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</si>
  <si>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</si>
  <si>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</si>
  <si>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</si>
  <si>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</si>
  <si>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</si>
  <si>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</si>
  <si>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</si>
  <si>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</si>
  <si>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</si>
  <si>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</si>
  <si>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</si>
  <si>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</si>
  <si>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</si>
  <si>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</si>
  <si>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</si>
  <si>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</si>
  <si>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</si>
  <si>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</si>
  <si>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</si>
  <si>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</si>
  <si>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</si>
  <si>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</si>
  <si>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</si>
  <si>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</si>
  <si>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</si>
  <si>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</si>
  <si>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</si>
  <si>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</si>
  <si>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</si>
  <si>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</si>
  <si>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</si>
  <si>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</si>
  <si>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</si>
  <si>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</si>
  <si>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</si>
  <si>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</si>
  <si>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</si>
  <si>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</si>
  <si>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</si>
  <si>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</si>
  <si>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</si>
  <si>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</si>
  <si>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</si>
  <si>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</si>
  <si>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</si>
  <si>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</si>
  <si>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</si>
  <si>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</si>
  <si>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</si>
  <si>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</si>
  <si>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</si>
  <si>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</si>
  <si>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</si>
  <si>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</si>
  <si>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</si>
  <si>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</si>
  <si>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</si>
  <si>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</si>
  <si>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</si>
  <si>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</si>
  <si>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</si>
  <si>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</si>
  <si>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</si>
  <si>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</si>
  <si>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</si>
  <si>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</si>
  <si>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</si>
  <si>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</si>
  <si>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</si>
  <si>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</si>
  <si>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</si>
  <si>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</si>
  <si>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</si>
  <si>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</si>
  <si>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</si>
  <si>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</si>
  <si>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</si>
  <si>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</si>
  <si>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</si>
  <si>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</si>
  <si>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</si>
  <si>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</si>
  <si>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</si>
  <si>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</si>
  <si>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</si>
  <si>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</si>
  <si>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</si>
  <si>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</si>
  <si>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</si>
  <si>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</si>
  <si>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</si>
  <si>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</si>
  <si>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</si>
  <si>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</si>
  <si>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</si>
  <si>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</si>
  <si>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</si>
  <si>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</si>
  <si>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</si>
  <si>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</si>
  <si>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</si>
  <si>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</si>
  <si>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</si>
  <si>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</si>
  <si>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</si>
  <si>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</si>
  <si>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</si>
  <si>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</si>
  <si>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</si>
  <si>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</si>
  <si>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</si>
  <si>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</si>
  <si>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</si>
  <si>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</si>
  <si>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</si>
  <si>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</si>
  <si>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</si>
  <si>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</si>
  <si>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</si>
  <si>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</si>
  <si>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</si>
  <si>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</si>
  <si>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</si>
  <si>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</si>
  <si>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</si>
  <si>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</si>
  <si>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</si>
  <si>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</si>
  <si>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</si>
  <si>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</si>
  <si>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</si>
  <si>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</si>
  <si>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</si>
  <si>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</si>
  <si>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</si>
  <si>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</si>
  <si>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</si>
  <si>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</si>
  <si>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</si>
  <si>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</si>
  <si>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</si>
  <si>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</si>
  <si>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</si>
  <si>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</si>
  <si>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</si>
  <si>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</si>
  <si>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</si>
  <si>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</si>
  <si>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</si>
  <si>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</si>
  <si>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</si>
  <si>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</si>
  <si>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</si>
  <si>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</si>
  <si>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</si>
  <si>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</si>
  <si>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</si>
  <si>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</si>
  <si>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</si>
  <si>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</si>
  <si>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</si>
  <si>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</si>
  <si>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</si>
  <si>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</si>
  <si>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</si>
  <si>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</si>
  <si>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</si>
  <si>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</si>
  <si>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</si>
  <si>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</si>
  <si>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</si>
  <si>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</si>
  <si>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</si>
  <si>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</si>
  <si>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</si>
  <si>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</si>
  <si>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</si>
  <si>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</si>
  <si>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</si>
  <si>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</si>
  <si>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</si>
  <si>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</si>
  <si>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</si>
  <si>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</si>
  <si>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</si>
  <si>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</si>
  <si>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</si>
  <si>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</si>
  <si>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</si>
  <si>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</si>
  <si>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</si>
  <si>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</si>
  <si>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</si>
  <si>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</si>
  <si>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</si>
  <si>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</si>
  <si>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</si>
  <si>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</si>
  <si>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</si>
  <si>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</si>
  <si>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</si>
  <si>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</si>
  <si>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</si>
  <si>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</si>
  <si>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</si>
  <si>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</si>
  <si>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</si>
  <si>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</si>
  <si>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</si>
  <si>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</si>
  <si>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</si>
  <si>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</si>
  <si>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</si>
  <si>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</si>
  <si>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</si>
  <si>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</si>
  <si>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</si>
  <si>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</si>
  <si>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</si>
  <si>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</si>
  <si>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</si>
  <si>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</si>
  <si>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</si>
  <si>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</si>
  <si>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</si>
  <si>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</si>
  <si>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</si>
  <si>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</si>
  <si>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</si>
  <si>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</si>
  <si>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</si>
  <si>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</si>
  <si>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</si>
  <si>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</si>
  <si>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</si>
  <si>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</si>
  <si>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</si>
  <si>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</si>
  <si>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</si>
  <si>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</si>
  <si>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</si>
  <si>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</si>
  <si>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</si>
  <si>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</si>
  <si>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</si>
  <si>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</si>
  <si>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</si>
  <si>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</si>
  <si>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</si>
  <si>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</si>
  <si>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</si>
  <si>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</si>
  <si>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</si>
  <si>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</si>
  <si>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</si>
  <si>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</si>
  <si>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</si>
  <si>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</si>
  <si>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</si>
  <si>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</si>
  <si>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</si>
  <si>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</si>
  <si>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</si>
  <si>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</si>
  <si>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</si>
  <si>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</si>
  <si>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</si>
  <si>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</si>
  <si>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</si>
  <si>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</si>
  <si>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</si>
  <si>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</si>
  <si>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</si>
  <si>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</si>
  <si>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</si>
  <si>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</si>
  <si>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</si>
  <si>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</si>
  <si>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</si>
  <si>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</si>
  <si>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</si>
  <si>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</si>
  <si>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</si>
  <si>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</si>
  <si>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</si>
  <si>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</si>
  <si>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</si>
  <si>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</si>
  <si>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</si>
  <si>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</si>
  <si>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</si>
  <si>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</si>
  <si>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</si>
  <si>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</si>
  <si>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</si>
  <si>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</si>
  <si>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</si>
  <si>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</si>
  <si>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</si>
  <si>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</si>
  <si>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</si>
  <si>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</si>
  <si>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</si>
  <si>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</si>
  <si>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</si>
  <si>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</si>
  <si>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</si>
  <si>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</si>
  <si>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</si>
  <si>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</si>
  <si>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</si>
  <si>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</si>
  <si>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</si>
  <si>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</si>
  <si>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</si>
  <si>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</si>
  <si>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</si>
  <si>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</si>
  <si>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</si>
  <si>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</si>
  <si>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</si>
  <si>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</si>
  <si>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</si>
  <si>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</si>
  <si>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</si>
  <si>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</si>
  <si>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</si>
  <si>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</si>
  <si>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</si>
  <si>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</si>
  <si>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</si>
  <si>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</si>
  <si>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</si>
  <si>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</si>
  <si>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</si>
  <si>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</si>
  <si>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</si>
  <si>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</si>
  <si>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</si>
  <si>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</si>
  <si>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</si>
  <si>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</si>
  <si>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</si>
  <si>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</si>
  <si>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</si>
  <si>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</si>
  <si>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</si>
  <si>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</si>
  <si>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</si>
  <si>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</si>
  <si>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</si>
  <si>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</si>
  <si>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</si>
  <si>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</si>
  <si>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</si>
  <si>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</si>
  <si>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</si>
  <si>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</si>
  <si>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</si>
  <si>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</si>
  <si>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</si>
  <si>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</si>
  <si>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</si>
  <si>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</si>
  <si>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</si>
  <si>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</si>
  <si>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</si>
  <si>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</si>
  <si>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</si>
  <si>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</si>
  <si>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</si>
  <si>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</si>
  <si>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</si>
  <si>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</si>
  <si>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</si>
  <si>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</si>
  <si>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</si>
  <si>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</si>
  <si>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</si>
  <si>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</si>
  <si>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</si>
  <si>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</si>
  <si>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</si>
  <si>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</si>
  <si>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</si>
  <si>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</si>
  <si>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</si>
  <si>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</si>
  <si>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</si>
  <si>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</si>
  <si>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</si>
  <si>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</si>
  <si>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</si>
  <si>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</si>
  <si>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</si>
  <si>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</si>
  <si>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</si>
  <si>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</si>
  <si>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</si>
  <si>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</si>
  <si>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</si>
  <si>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</si>
  <si>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</si>
  <si>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</si>
  <si>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</si>
  <si>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</si>
  <si>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</si>
  <si>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</si>
  <si>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</si>
  <si>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</si>
  <si>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</si>
  <si>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</si>
  <si>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</si>
  <si>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</si>
  <si>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</si>
  <si>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</si>
  <si>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</si>
  <si>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</si>
  <si>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</si>
  <si>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</si>
  <si>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</si>
  <si>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</si>
  <si>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</si>
  <si>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</si>
  <si>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</si>
  <si>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</si>
  <si>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</si>
  <si>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</si>
  <si>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</si>
  <si>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</si>
  <si>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</si>
  <si>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</si>
  <si>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</si>
  <si>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</si>
  <si>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</si>
  <si>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</si>
  <si>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</si>
  <si>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</si>
  <si>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</si>
  <si>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</si>
  <si>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</si>
  <si>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</si>
  <si>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</si>
  <si>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</si>
  <si>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</si>
  <si>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</si>
  <si>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</si>
  <si>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</si>
  <si>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</si>
  <si>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</si>
  <si>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</si>
  <si>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</si>
  <si>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</si>
  <si>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</si>
  <si>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</si>
  <si>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</si>
  <si>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</si>
  <si>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</si>
  <si>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</si>
  <si>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</si>
  <si>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</si>
  <si>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</si>
  <si>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</si>
  <si>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</si>
  <si>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</si>
  <si>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</si>
  <si>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</si>
  <si>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</si>
  <si>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</si>
  <si>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</si>
  <si>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</si>
  <si>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</si>
  <si>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</si>
  <si>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</si>
  <si>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</si>
  <si>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</si>
  <si>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</si>
  <si>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</si>
  <si>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</si>
  <si>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</si>
  <si>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</si>
  <si>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</si>
  <si>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</si>
  <si>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</si>
  <si>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</si>
  <si>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</si>
  <si>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</si>
  <si>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</si>
  <si>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</si>
  <si>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</si>
  <si>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</si>
  <si>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</si>
  <si>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</si>
  <si>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</si>
  <si>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</si>
  <si>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</si>
  <si>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</si>
  <si>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</si>
  <si>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</si>
  <si>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</si>
  <si>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</si>
  <si>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</si>
  <si>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</si>
  <si>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</si>
  <si>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</si>
  <si>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</si>
  <si>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</si>
  <si>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</si>
  <si>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</si>
  <si>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</si>
  <si>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</si>
  <si>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</si>
  <si>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</si>
  <si>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</si>
  <si>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</si>
  <si>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</si>
  <si>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</si>
  <si>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</si>
  <si>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</si>
  <si>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</si>
  <si>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</si>
  <si>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</si>
  <si>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</si>
  <si>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</si>
  <si>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</si>
  <si>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</si>
  <si>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</si>
  <si>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</si>
  <si>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</si>
  <si>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</si>
  <si>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</si>
  <si>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</si>
  <si>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</si>
  <si>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</si>
  <si>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</si>
  <si>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</si>
  <si>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</si>
  <si>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</si>
  <si>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</si>
  <si>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</si>
  <si>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</si>
  <si>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</si>
  <si>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</si>
  <si>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</si>
  <si>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</si>
  <si>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</si>
  <si>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</si>
  <si>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</si>
  <si>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</si>
  <si>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</si>
  <si>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</si>
  <si>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</si>
  <si>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</si>
  <si>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</si>
  <si>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</si>
  <si>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</si>
  <si>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</si>
  <si>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</si>
  <si>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</si>
  <si>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</si>
  <si>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</si>
  <si>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</si>
  <si>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</si>
  <si>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</si>
  <si>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</si>
  <si>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</si>
  <si>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</si>
  <si>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</si>
  <si>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</si>
  <si>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</si>
  <si>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</si>
  <si>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</si>
  <si>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</si>
  <si>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</si>
  <si>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</si>
  <si>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</si>
  <si>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</si>
  <si>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</si>
  <si>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</si>
  <si>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</si>
  <si>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</si>
  <si>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</si>
  <si>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</si>
  <si>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</si>
  <si>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</si>
  <si>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</si>
  <si>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</si>
  <si>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</si>
  <si>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</si>
  <si>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</si>
  <si>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</si>
  <si>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</si>
  <si>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</si>
  <si>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</si>
  <si>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</si>
  <si>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</si>
  <si>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</si>
  <si>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</si>
  <si>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</si>
  <si>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</si>
  <si>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</si>
  <si>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</si>
  <si>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</si>
  <si>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</si>
  <si>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</si>
  <si>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</si>
  <si>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</si>
  <si>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</si>
  <si>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</si>
  <si>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</si>
  <si>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</si>
  <si>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</si>
  <si>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</si>
  <si>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</si>
  <si>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</si>
  <si>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</si>
  <si>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</si>
  <si>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</si>
  <si>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</si>
  <si>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</si>
  <si>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</si>
  <si>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</si>
  <si>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</si>
  <si>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</si>
  <si>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</si>
  <si>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</si>
  <si>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</si>
  <si>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</si>
  <si>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</si>
  <si>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</si>
  <si>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</si>
  <si>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</si>
  <si>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</si>
  <si>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</si>
  <si>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</si>
  <si>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</si>
  <si>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</si>
  <si>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</si>
  <si>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</si>
  <si>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</si>
  <si>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</si>
  <si>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</si>
  <si>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</si>
  <si>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</si>
  <si>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</si>
  <si>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</si>
  <si>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</si>
  <si>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</si>
  <si>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</si>
  <si>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</si>
  <si>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</si>
  <si>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</si>
  <si>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</si>
  <si>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</si>
  <si>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</si>
  <si>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</si>
  <si>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</si>
  <si>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</si>
  <si>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</si>
  <si>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</si>
  <si>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</si>
  <si>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</si>
  <si>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</si>
  <si>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</si>
  <si>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</si>
  <si>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</si>
  <si>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</si>
  <si>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</si>
  <si>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</si>
  <si>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</si>
  <si>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</si>
  <si>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</si>
  <si>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</si>
  <si>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</si>
  <si>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</si>
  <si>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</si>
  <si>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</si>
  <si>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</si>
  <si>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</si>
  <si>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</si>
  <si>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</si>
  <si>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</si>
  <si>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</si>
  <si>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</si>
  <si>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</si>
  <si>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</si>
  <si>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</si>
  <si>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</si>
  <si>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</si>
  <si>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</si>
  <si>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</si>
  <si>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</si>
  <si>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</si>
  <si>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</si>
  <si>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</si>
  <si>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</si>
  <si>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</si>
  <si>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</si>
  <si>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</si>
  <si>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</si>
  <si>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</si>
  <si>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</si>
  <si>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</si>
  <si>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</si>
  <si>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</si>
  <si>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</si>
  <si>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</si>
  <si>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</si>
  <si>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</si>
  <si>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</si>
  <si>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</si>
  <si>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</si>
  <si>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</si>
  <si>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</si>
  <si>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</si>
  <si>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</si>
  <si>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</si>
  <si>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</si>
  <si>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</si>
  <si>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</si>
  <si>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</si>
  <si>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</si>
  <si>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</si>
  <si>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</si>
  <si>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</si>
  <si>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</si>
  <si>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</si>
  <si>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</si>
  <si>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</si>
  <si>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</si>
  <si>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</si>
  <si>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</si>
  <si>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</si>
  <si>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</si>
  <si>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</si>
  <si>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</si>
  <si>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</si>
  <si>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</si>
  <si>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</si>
  <si>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</si>
  <si>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</si>
  <si>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</si>
  <si>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</si>
  <si>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</si>
  <si>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</si>
  <si>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</si>
  <si>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</si>
  <si>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</si>
  <si>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</si>
  <si>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</si>
  <si>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</si>
  <si>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</si>
  <si>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</si>
  <si>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</si>
  <si>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</si>
  <si>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</si>
  <si>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</si>
  <si>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</si>
  <si>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</si>
  <si>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</si>
  <si>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</si>
  <si>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</si>
  <si>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</si>
  <si>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</si>
  <si>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</si>
  <si>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</si>
  <si>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</si>
  <si>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</si>
  <si>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</si>
  <si>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</si>
  <si>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</si>
  <si>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</si>
  <si>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</si>
  <si>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</si>
  <si>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</si>
  <si>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</si>
  <si>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</si>
  <si>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</si>
  <si>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</si>
  <si>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</si>
  <si>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</si>
  <si>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</si>
  <si>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</si>
  <si>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</si>
  <si>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</si>
  <si>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</si>
  <si>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</si>
  <si>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</si>
  <si>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</si>
  <si>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</si>
  <si>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</si>
  <si>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</si>
  <si>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</si>
  <si>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</si>
  <si>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</si>
  <si>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</si>
  <si>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</si>
  <si>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</si>
  <si>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</si>
  <si>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</si>
  <si>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</si>
  <si>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</si>
  <si>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</si>
  <si>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</si>
  <si>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</si>
  <si>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</si>
  <si>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</si>
  <si>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</si>
  <si>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</si>
  <si>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</si>
  <si>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</si>
  <si>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</si>
  <si>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</si>
  <si>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</si>
  <si>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</si>
  <si>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</si>
  <si>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</si>
  <si>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</si>
  <si>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</si>
  <si>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</si>
  <si>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</si>
  <si>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</si>
  <si>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</si>
  <si>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</si>
  <si>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</si>
  <si>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</si>
  <si>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</si>
  <si>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</si>
  <si>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</si>
  <si>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</si>
  <si>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</si>
  <si>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</si>
  <si>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</si>
  <si>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</si>
  <si>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</si>
  <si>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</si>
  <si>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</si>
  <si>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</si>
  <si>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</si>
  <si>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</si>
  <si>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</si>
  <si>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</si>
  <si>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</si>
  <si>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</si>
  <si>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</si>
  <si>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</si>
  <si>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</si>
  <si>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</si>
  <si>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</si>
  <si>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</si>
  <si>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</si>
  <si>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</si>
  <si>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</si>
  <si>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</si>
  <si>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</si>
  <si>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</si>
  <si>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</si>
  <si>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</si>
  <si>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</si>
  <si>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</si>
  <si>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</si>
  <si>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</si>
  <si>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</si>
  <si>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</si>
  <si>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</si>
  <si>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</si>
  <si>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</si>
  <si>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</si>
  <si>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</si>
  <si>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</si>
  <si>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</si>
  <si>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</si>
  <si>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</si>
  <si>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</si>
  <si>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</si>
  <si>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</si>
  <si>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</si>
  <si>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</si>
  <si>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</si>
  <si>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</si>
  <si>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</si>
  <si>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</si>
  <si>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</si>
  <si>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</si>
  <si>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</si>
  <si>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</si>
  <si>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</si>
  <si>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</si>
  <si>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</si>
  <si>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</si>
  <si>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</si>
  <si>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</si>
  <si>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</si>
  <si>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</si>
  <si>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</si>
  <si>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</si>
  <si>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</si>
  <si>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</si>
  <si>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</si>
  <si>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</si>
  <si>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</si>
  <si>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</si>
  <si>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</si>
  <si>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</si>
  <si>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</si>
  <si>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</si>
  <si>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</si>
  <si>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</si>
  <si>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</si>
  <si>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</si>
  <si>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</si>
  <si>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</si>
  <si>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</si>
  <si>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</si>
  <si>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</si>
  <si>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</si>
  <si>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</si>
  <si>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</si>
  <si>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</si>
  <si>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</si>
  <si>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</si>
  <si>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</si>
  <si>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</si>
  <si>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</si>
  <si>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</si>
  <si>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</si>
  <si>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</si>
  <si>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</si>
  <si>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</si>
  <si>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</si>
  <si>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</si>
  <si>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</si>
  <si>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</si>
  <si>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</si>
  <si>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</si>
  <si>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</si>
  <si>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</si>
  <si>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</si>
  <si>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</si>
  <si>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</si>
  <si>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</si>
  <si>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</si>
  <si>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</si>
  <si>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</si>
  <si>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</si>
  <si>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</si>
  <si>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</si>
  <si>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</si>
  <si>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</si>
  <si>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</si>
  <si>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</si>
  <si>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</si>
  <si>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</si>
  <si>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</si>
  <si>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</si>
  <si>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</si>
  <si>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</si>
  <si>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</si>
  <si>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</si>
  <si>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</si>
  <si>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</si>
  <si>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</si>
  <si>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</si>
  <si>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</si>
  <si>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</si>
  <si>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</si>
  <si>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</si>
  <si>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</si>
  <si>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</si>
  <si>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</si>
  <si>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</si>
  <si>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</si>
  <si>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</si>
  <si>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</si>
  <si>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</si>
  <si>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</si>
  <si>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</si>
  <si>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</si>
  <si>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</si>
  <si>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</si>
  <si>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</si>
  <si>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</si>
  <si>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</si>
  <si>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</si>
  <si>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</si>
  <si>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</si>
  <si>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</si>
  <si>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</si>
  <si>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</si>
  <si>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</si>
  <si>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</si>
  <si>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</si>
  <si>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</si>
  <si>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</si>
  <si>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</si>
  <si>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</si>
  <si>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</si>
  <si>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</si>
  <si>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</si>
  <si>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</si>
  <si>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</si>
  <si>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</si>
  <si>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</si>
  <si>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</si>
  <si>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</si>
  <si>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</si>
  <si>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</si>
  <si>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</si>
  <si>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</si>
  <si>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</si>
  <si>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</si>
  <si>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</si>
  <si>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</si>
  <si>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</si>
  <si>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</si>
  <si>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</si>
  <si>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</si>
  <si>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</si>
  <si>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</si>
  <si>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</si>
  <si>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</si>
  <si>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</si>
  <si>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</si>
  <si>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</si>
  <si>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</si>
  <si>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</si>
  <si>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</si>
  <si>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</si>
  <si>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</si>
  <si>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</si>
  <si>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</si>
  <si>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</si>
  <si>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</si>
  <si>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</si>
  <si>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</si>
  <si>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</si>
  <si>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</si>
  <si>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</si>
  <si>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</si>
  <si>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</si>
  <si>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</si>
  <si>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</si>
  <si>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</si>
  <si>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</si>
  <si>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</si>
  <si>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</si>
  <si>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</si>
  <si>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</si>
  <si>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</si>
  <si>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</si>
  <si>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</si>
  <si>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</si>
  <si>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</si>
  <si>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</si>
  <si>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</si>
  <si>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</si>
  <si>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</si>
  <si>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</si>
  <si>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</si>
  <si>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</si>
  <si>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</si>
  <si>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</si>
  <si>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</si>
  <si>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</si>
  <si>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</si>
  <si>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</si>
  <si>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</si>
  <si>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</si>
  <si>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</si>
  <si>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</si>
  <si>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</si>
  <si>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</si>
  <si>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</si>
  <si>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</si>
  <si>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</si>
  <si>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</si>
  <si>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</si>
  <si>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</si>
  <si>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</si>
  <si>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</si>
  <si>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</si>
  <si>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</si>
  <si>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</si>
  <si>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</si>
  <si>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</si>
  <si>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</si>
  <si>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</si>
  <si>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</si>
  <si>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</si>
  <si>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</si>
  <si>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</si>
  <si>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</si>
  <si>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</si>
  <si>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</si>
  <si>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</si>
  <si>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</si>
  <si>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</si>
  <si>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</si>
  <si>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</si>
  <si>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</si>
  <si>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</si>
  <si>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</si>
  <si>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</si>
  <si>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</si>
  <si>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</si>
  <si>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</si>
  <si>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</si>
  <si>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</si>
  <si>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</si>
  <si>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</si>
  <si>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</si>
  <si>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</si>
  <si>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</si>
  <si>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</si>
  <si>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</si>
  <si>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</si>
  <si>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</si>
  <si>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</si>
  <si>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</si>
  <si>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</si>
  <si>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</si>
  <si>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</si>
  <si>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</si>
  <si>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</si>
  <si>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</si>
  <si>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</si>
  <si>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</si>
  <si>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</si>
  <si>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</si>
  <si>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</si>
  <si>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</si>
  <si>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</si>
  <si>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</si>
  <si>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</si>
  <si>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</si>
  <si>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</si>
  <si>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</si>
  <si>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</si>
  <si>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</si>
  <si>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</si>
  <si>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</si>
  <si>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</si>
  <si>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</si>
  <si>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</si>
  <si>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</si>
  <si>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</si>
  <si>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</si>
  <si>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</si>
  <si>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</si>
  <si>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</si>
  <si>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</si>
  <si>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</si>
  <si>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</si>
  <si>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</si>
  <si>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</si>
  <si>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</si>
  <si>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</si>
  <si>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</si>
  <si>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</si>
  <si>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</si>
  <si>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</si>
  <si>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</si>
  <si>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</si>
  <si>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</si>
  <si>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</si>
  <si>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</si>
  <si>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</si>
  <si>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</si>
  <si>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</si>
  <si>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</si>
  <si>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</si>
  <si>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</si>
  <si>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</si>
  <si>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</si>
  <si>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</si>
  <si>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</si>
  <si>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</si>
  <si>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</si>
  <si>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</si>
  <si>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</si>
  <si>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</si>
  <si>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</si>
  <si>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</si>
  <si>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</si>
  <si>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</si>
  <si>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</si>
  <si>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</si>
  <si>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</si>
  <si>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</si>
  <si>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</si>
  <si>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</si>
  <si>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</si>
  <si>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</si>
  <si>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</si>
  <si>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</si>
  <si>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</si>
  <si>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</si>
  <si>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</si>
  <si>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</si>
  <si>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</si>
  <si>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</si>
  <si>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</si>
  <si>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</si>
  <si>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</si>
  <si>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</si>
  <si>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</si>
  <si>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</si>
  <si>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</si>
  <si>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</si>
  <si>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</si>
  <si>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</si>
  <si>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</si>
  <si>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</si>
  <si>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</si>
  <si>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</si>
  <si>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</si>
  <si>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</si>
  <si>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</si>
  <si>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</si>
  <si>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</si>
  <si>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</si>
  <si>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</si>
  <si>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</si>
  <si>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</si>
  <si>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</si>
  <si>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</si>
  <si>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</si>
  <si>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</si>
  <si>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</si>
  <si>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</si>
  <si>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</si>
  <si>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</si>
  <si>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</si>
  <si>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</si>
  <si>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</si>
  <si>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</si>
  <si>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</si>
  <si>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</si>
  <si>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</si>
  <si>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</si>
  <si>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</si>
  <si>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</si>
  <si>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</si>
  <si>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</si>
  <si>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</si>
  <si>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</si>
  <si>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</si>
  <si>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</si>
  <si>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</si>
  <si>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</si>
  <si>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</si>
  <si>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</si>
  <si>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</si>
  <si>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</si>
  <si>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</si>
  <si>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</si>
  <si>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</si>
  <si>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</si>
  <si>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</si>
  <si>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</si>
  <si>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</si>
  <si>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</si>
  <si>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</si>
  <si>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</si>
  <si>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</si>
  <si>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</si>
  <si>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</si>
  <si>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</si>
  <si>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</si>
  <si>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</si>
  <si>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</si>
  <si>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</si>
  <si>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</si>
  <si>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</si>
  <si>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</si>
  <si>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</si>
  <si>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</si>
  <si>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</si>
  <si>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</si>
  <si>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</si>
  <si>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</si>
  <si>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</si>
  <si>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</si>
  <si>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</si>
  <si>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</si>
  <si>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</si>
  <si>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</si>
  <si>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</si>
  <si>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</si>
  <si>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</si>
  <si>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</si>
  <si>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</si>
  <si>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</si>
  <si>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</si>
  <si>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</si>
  <si>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</si>
  <si>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</si>
  <si>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</si>
  <si>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</si>
  <si>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</si>
  <si>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</si>
  <si>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</si>
  <si>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</si>
  <si>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</si>
  <si>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</si>
  <si>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</si>
  <si>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</si>
  <si>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</si>
  <si>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</si>
  <si>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</si>
  <si>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</si>
  <si>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</si>
  <si>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</si>
  <si>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</si>
  <si>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</si>
  <si>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</si>
  <si>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</si>
  <si>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</si>
  <si>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</si>
  <si>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</si>
  <si>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</si>
  <si>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</si>
  <si>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</si>
  <si>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</si>
  <si>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</si>
  <si>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</si>
  <si>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</si>
  <si>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</si>
  <si>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</si>
  <si>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</si>
  <si>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</si>
  <si>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</si>
  <si>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</si>
  <si>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</si>
  <si>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</si>
  <si>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</si>
  <si>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</si>
  <si>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</si>
  <si>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</si>
  <si>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</si>
  <si>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</si>
  <si>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</si>
  <si>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</si>
  <si>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</si>
  <si>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</si>
  <si>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</si>
  <si>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</si>
  <si>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</si>
  <si>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</si>
  <si>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</si>
  <si>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</si>
  <si>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</si>
  <si>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</si>
  <si>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</si>
  <si>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</si>
  <si>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</si>
  <si>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</si>
  <si>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</si>
  <si>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</si>
  <si>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</si>
  <si>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</si>
  <si>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</si>
  <si>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</si>
  <si>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</si>
  <si>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</si>
  <si>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</si>
  <si>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</si>
  <si>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</si>
  <si>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</si>
  <si>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</si>
  <si>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</si>
  <si>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</si>
  <si>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</si>
  <si>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</si>
  <si>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</si>
  <si>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</si>
  <si>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</si>
  <si>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</si>
  <si>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</si>
  <si>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</si>
  <si>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</si>
  <si>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</si>
  <si>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</si>
  <si>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</si>
  <si>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</si>
  <si>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</si>
  <si>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</si>
  <si>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</si>
  <si>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</si>
  <si>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</si>
  <si>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</si>
  <si>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</si>
  <si>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</si>
  <si>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</si>
  <si>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</si>
  <si>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</si>
  <si>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</si>
  <si>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</si>
  <si>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</si>
  <si>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</si>
  <si>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</si>
  <si>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</si>
  <si>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</si>
  <si>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</si>
  <si>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</si>
  <si>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</si>
  <si>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</si>
  <si>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</si>
  <si>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</si>
  <si>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</si>
  <si>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</si>
  <si>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</si>
  <si>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</si>
  <si>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</si>
  <si>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</si>
  <si>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</si>
  <si>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</si>
  <si>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</si>
  <si>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</si>
  <si>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</si>
  <si>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</si>
  <si>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</si>
  <si>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</si>
  <si>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</si>
  <si>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</si>
  <si>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</si>
  <si>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</si>
  <si>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</si>
  <si>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</si>
  <si>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</si>
  <si>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</si>
  <si>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</si>
  <si>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</si>
  <si>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</si>
  <si>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</si>
  <si>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</si>
  <si>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</si>
  <si>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</si>
  <si>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</si>
  <si>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</si>
  <si>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</si>
  <si>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</si>
  <si>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</si>
  <si>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</si>
  <si>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</si>
  <si>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</si>
  <si>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</si>
  <si>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</si>
  <si>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</si>
  <si>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</si>
  <si>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</si>
  <si>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</si>
  <si>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</si>
  <si>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</si>
  <si>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</si>
  <si>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</si>
  <si>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</si>
  <si>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</si>
  <si>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</si>
  <si>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</si>
  <si>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</si>
  <si>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</si>
  <si>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</si>
  <si>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</si>
  <si>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</si>
  <si>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</si>
  <si>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</si>
  <si>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</si>
  <si>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</si>
  <si>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</si>
  <si>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</si>
  <si>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</si>
  <si>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</si>
  <si>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</si>
  <si>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</si>
  <si>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</si>
  <si>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</si>
  <si>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</si>
  <si>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</si>
  <si>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</si>
  <si>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</si>
  <si>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</si>
  <si>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</si>
  <si>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</si>
  <si>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</si>
  <si>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</si>
  <si>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</si>
  <si>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</si>
  <si>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</si>
  <si>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</si>
  <si>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</si>
  <si>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</si>
  <si>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</si>
  <si>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</si>
  <si>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</si>
  <si>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</si>
  <si>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</si>
  <si>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</si>
  <si>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</si>
  <si>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</si>
  <si>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</si>
  <si>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</si>
  <si>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</si>
  <si>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</si>
  <si>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</si>
  <si>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</si>
  <si>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</si>
  <si>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</si>
  <si>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</si>
  <si>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</si>
  <si>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</si>
  <si>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</si>
  <si>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</si>
  <si>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</si>
  <si>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</si>
  <si>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</si>
  <si>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</si>
  <si>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</si>
  <si>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</si>
  <si>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</si>
  <si>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</si>
  <si>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</si>
  <si>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</si>
  <si>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</si>
  <si>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</si>
  <si>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</si>
  <si>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</si>
  <si>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</si>
  <si>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</si>
  <si>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</si>
  <si>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</si>
  <si>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</si>
  <si>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</si>
  <si>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</si>
  <si>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</si>
  <si>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</si>
  <si>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</si>
  <si>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</si>
  <si>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</si>
  <si>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</si>
  <si>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</si>
  <si>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</si>
  <si>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</si>
  <si>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</si>
  <si>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</si>
  <si>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</si>
  <si>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</si>
  <si>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</si>
  <si>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</si>
  <si>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</si>
  <si>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</si>
  <si>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</si>
  <si>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</si>
  <si>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</si>
  <si>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</si>
  <si>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</si>
  <si>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</si>
  <si>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</si>
  <si>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</si>
  <si>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</si>
  <si>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</si>
  <si>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</si>
  <si>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</si>
  <si>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</si>
  <si>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</si>
  <si>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</si>
  <si>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</si>
  <si>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</si>
  <si>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</si>
  <si>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</si>
  <si>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</si>
  <si>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</si>
  <si>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</si>
  <si>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</si>
  <si>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</si>
  <si>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</si>
  <si>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</si>
  <si>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</si>
  <si>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</si>
  <si>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</si>
  <si>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</si>
  <si>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</si>
  <si>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</si>
  <si>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</si>
  <si>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</si>
  <si>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</si>
  <si>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</si>
  <si>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</si>
  <si>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</si>
  <si>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</si>
  <si>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</si>
  <si>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</si>
  <si>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</si>
  <si>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</si>
  <si>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</si>
  <si>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</si>
  <si>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</si>
  <si>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</si>
  <si>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</si>
  <si>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</si>
  <si>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</si>
  <si>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</si>
  <si>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</si>
  <si>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</si>
  <si>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</si>
  <si>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</si>
  <si>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</si>
  <si>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</si>
  <si>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</si>
  <si>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</si>
  <si>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</si>
  <si>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</si>
  <si>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</si>
  <si>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</si>
  <si>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</si>
  <si>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</si>
  <si>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</si>
  <si>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</si>
  <si>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</si>
  <si>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</si>
  <si>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</si>
  <si>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</si>
  <si>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</si>
  <si>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</si>
  <si>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</si>
  <si>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</si>
  <si>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</si>
  <si>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</si>
  <si>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</si>
  <si>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</si>
  <si>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</si>
  <si>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</si>
  <si>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</si>
  <si>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</si>
  <si>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</si>
  <si>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</si>
  <si>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</si>
  <si>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</si>
  <si>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</si>
  <si>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</si>
  <si>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</si>
  <si>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</si>
  <si>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</si>
  <si>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</si>
  <si>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</si>
  <si>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</si>
  <si>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</si>
  <si>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</si>
  <si>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</si>
  <si>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</si>
  <si>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</si>
  <si>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</si>
  <si>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</si>
  <si>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</si>
  <si>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</si>
  <si>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</si>
  <si>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</si>
  <si>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</si>
  <si>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</si>
  <si>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</si>
  <si>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</si>
  <si>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</si>
  <si>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</si>
  <si>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</si>
  <si>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</si>
  <si>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</si>
  <si>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</si>
  <si>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</si>
  <si>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</si>
  <si>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</si>
  <si>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</si>
  <si>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</si>
  <si>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</si>
  <si>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</si>
  <si>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</si>
  <si>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</si>
  <si>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</si>
  <si>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</si>
  <si>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</si>
  <si>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</si>
  <si>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</si>
  <si>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</si>
  <si>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</si>
  <si>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</si>
  <si>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</si>
  <si>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</si>
  <si>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</si>
  <si>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</si>
  <si>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</si>
  <si>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</si>
  <si>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</si>
  <si>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</si>
  <si>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</si>
  <si>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</si>
  <si>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</si>
  <si>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</si>
  <si>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</si>
  <si>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</si>
  <si>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</si>
  <si>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</si>
  <si>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</si>
  <si>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</si>
  <si>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</si>
  <si>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</si>
  <si>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</si>
  <si>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</si>
  <si>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</si>
  <si>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</si>
  <si>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</si>
  <si>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</si>
  <si>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</si>
  <si>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</si>
  <si>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</si>
  <si>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</si>
  <si>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</si>
  <si>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</si>
  <si>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</si>
  <si>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</si>
  <si>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</si>
  <si>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</si>
  <si>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</si>
  <si>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</si>
  <si>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</si>
  <si>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</si>
  <si>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</si>
  <si>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</si>
  <si>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</si>
  <si>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</si>
  <si>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</si>
  <si>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</si>
  <si>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</si>
  <si>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</si>
  <si>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</si>
  <si>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</si>
  <si>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</si>
  <si>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</si>
  <si>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</si>
  <si>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</si>
  <si>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</si>
  <si>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</si>
  <si>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</si>
  <si>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</si>
  <si>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</si>
  <si>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</si>
  <si>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</si>
  <si>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</si>
  <si>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</si>
  <si>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</si>
  <si>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</si>
  <si>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</si>
  <si>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</si>
  <si>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</si>
  <si>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</si>
  <si>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</si>
  <si>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</si>
  <si>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</si>
  <si>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</si>
  <si>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</si>
  <si>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</si>
  <si>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</si>
  <si>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</si>
  <si>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</si>
  <si>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</si>
  <si>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</si>
  <si>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</si>
  <si>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</si>
  <si>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</si>
  <si>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</si>
  <si>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</si>
  <si>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</si>
  <si>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</si>
  <si>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</si>
  <si>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</si>
  <si>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</si>
  <si>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</si>
  <si>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</si>
  <si>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</si>
  <si>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</si>
  <si>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</si>
  <si>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</si>
  <si>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</si>
  <si>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</si>
  <si>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</si>
  <si>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</si>
  <si>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</si>
  <si>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</si>
  <si>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</si>
  <si>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</si>
  <si>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</si>
  <si>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</si>
  <si>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</si>
  <si>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</si>
  <si>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</si>
  <si>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</si>
  <si>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</si>
  <si>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</si>
  <si>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</si>
  <si>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</si>
  <si>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</si>
  <si>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</si>
  <si>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</si>
  <si>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</si>
  <si>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</si>
  <si>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</si>
  <si>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</si>
  <si>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</si>
  <si>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</si>
  <si>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</si>
  <si>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</si>
  <si>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</si>
  <si>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</si>
  <si>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</si>
  <si>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</si>
  <si>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</si>
  <si>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</si>
  <si>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</si>
  <si>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</si>
  <si>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</si>
  <si>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</si>
  <si>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</si>
  <si>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</si>
  <si>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</si>
  <si>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</si>
  <si>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</si>
  <si>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</si>
  <si>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</si>
  <si>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</si>
  <si>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</si>
  <si>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</si>
  <si>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</si>
  <si>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</si>
  <si>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</si>
  <si>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</si>
  <si>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</si>
  <si>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</si>
  <si>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</si>
  <si>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</si>
  <si>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</si>
  <si>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</si>
  <si>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</si>
  <si>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</si>
  <si>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</si>
  <si>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</si>
  <si>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</si>
  <si>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</si>
  <si>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</si>
  <si>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</si>
  <si>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</si>
  <si>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</si>
  <si>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</si>
  <si>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</si>
  <si>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</si>
  <si>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</si>
  <si>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</si>
  <si>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</si>
  <si>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</si>
  <si>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</si>
  <si>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</si>
  <si>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</si>
  <si>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</si>
  <si>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</si>
  <si>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</si>
  <si>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</si>
  <si>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</si>
  <si>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</si>
  <si>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</si>
  <si>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</si>
  <si>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</si>
  <si>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</si>
  <si>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</si>
  <si>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</si>
  <si>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</si>
  <si>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</si>
  <si>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</si>
  <si>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</si>
  <si>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</si>
  <si>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</si>
  <si>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</si>
  <si>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</si>
  <si>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</si>
  <si>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</si>
  <si>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</si>
  <si>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</si>
  <si>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</si>
  <si>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</si>
  <si>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</si>
  <si>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</si>
  <si>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</si>
  <si>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</si>
  <si>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</si>
  <si>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</si>
  <si>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</si>
  <si>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</si>
  <si>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</si>
  <si>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</si>
  <si>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</si>
  <si>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</si>
  <si>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</si>
  <si>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</si>
  <si>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</si>
  <si>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</si>
  <si>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</si>
  <si>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</si>
  <si>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</si>
  <si>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</si>
  <si>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</si>
  <si>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</si>
  <si>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</si>
  <si>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</si>
  <si>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</si>
  <si>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</si>
  <si>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</si>
  <si>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</si>
  <si>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</si>
  <si>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</si>
  <si>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</si>
  <si>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</si>
  <si>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</si>
  <si>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</si>
  <si>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</si>
  <si>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</si>
  <si>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</si>
  <si>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</si>
  <si>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</si>
  <si>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</si>
  <si>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</si>
  <si>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</si>
  <si>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</si>
  <si>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</si>
  <si>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</si>
  <si>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</si>
  <si>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</si>
  <si>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</si>
  <si>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</si>
  <si>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</si>
  <si>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</si>
  <si>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</si>
  <si>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</si>
  <si>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</si>
  <si>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</si>
  <si>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</si>
  <si>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</si>
  <si>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</si>
  <si>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</si>
  <si>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</si>
  <si>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</si>
  <si>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</si>
  <si>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</si>
  <si>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</si>
  <si>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</si>
  <si>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</si>
  <si>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</si>
  <si>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</si>
  <si>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</si>
  <si>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</si>
  <si>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</si>
  <si>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</si>
  <si>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</si>
  <si>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</si>
  <si>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</si>
  <si>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</si>
  <si>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</si>
  <si>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</si>
  <si>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</si>
  <si>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</si>
  <si>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</si>
  <si>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</si>
  <si>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</si>
  <si>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</si>
  <si>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</si>
  <si>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</si>
  <si>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</si>
  <si>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</si>
  <si>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</si>
  <si>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</si>
  <si>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</si>
  <si>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</si>
  <si>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</si>
  <si>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</si>
  <si>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</si>
  <si>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</si>
  <si>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</si>
  <si>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</si>
  <si>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</si>
  <si>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</si>
  <si>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</si>
  <si>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</si>
  <si>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</si>
  <si>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</si>
  <si>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</si>
  <si>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</si>
  <si>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</si>
  <si>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</si>
  <si>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</si>
  <si>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</si>
  <si>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</si>
  <si>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</si>
  <si>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</si>
  <si>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</si>
  <si>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</si>
  <si>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</si>
  <si>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</si>
  <si>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</si>
  <si>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</si>
  <si>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</si>
  <si>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</si>
  <si>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</si>
  <si>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</si>
  <si>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</si>
  <si>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</si>
  <si>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</si>
  <si>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</si>
  <si>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</si>
  <si>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</si>
  <si>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</si>
  <si>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</si>
  <si>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</si>
  <si>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</si>
  <si>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</si>
  <si>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</si>
  <si>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</si>
  <si>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</si>
  <si>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</si>
  <si>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</si>
  <si>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</si>
  <si>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</si>
  <si>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</si>
  <si>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</si>
  <si>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</si>
  <si>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</si>
  <si>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</si>
  <si>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</si>
  <si>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</si>
  <si>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</si>
  <si>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</si>
  <si>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</si>
  <si>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</si>
  <si>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</si>
  <si>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</si>
  <si>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</si>
  <si>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</si>
  <si>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</si>
  <si>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</si>
  <si>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</si>
  <si>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</si>
  <si>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</si>
  <si>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</si>
  <si>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</si>
  <si>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</si>
  <si>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</si>
  <si>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</si>
  <si>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</si>
  <si>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</si>
  <si>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</si>
  <si>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</si>
  <si>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</si>
  <si>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</si>
  <si>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</si>
  <si>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</si>
  <si>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</si>
  <si>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</si>
  <si>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</si>
  <si>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</si>
  <si>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</si>
  <si>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</si>
  <si>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</si>
  <si>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</si>
  <si>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</si>
  <si>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</si>
  <si>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</si>
  <si>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</si>
  <si>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</si>
  <si>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</si>
  <si>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</si>
  <si>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</si>
  <si>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</si>
  <si>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</si>
  <si>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</si>
  <si>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</si>
  <si>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</si>
  <si>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</si>
  <si>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</si>
  <si>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</si>
  <si>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</si>
  <si>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</si>
  <si>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</si>
  <si>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</si>
  <si>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</si>
  <si>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</si>
  <si>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</si>
  <si>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</si>
  <si>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</si>
  <si>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</si>
  <si>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</si>
  <si>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</si>
  <si>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</si>
  <si>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</si>
  <si>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</si>
  <si>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</si>
  <si>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</si>
  <si>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</si>
  <si>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</si>
  <si>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</si>
  <si>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</si>
  <si>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</si>
  <si>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</si>
  <si>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</si>
  <si>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</si>
  <si>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</si>
  <si>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</si>
  <si>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</si>
  <si>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</si>
  <si>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</si>
  <si>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</si>
  <si>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</si>
  <si>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</si>
  <si>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</si>
  <si>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</si>
  <si>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</si>
  <si>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</si>
  <si>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</si>
  <si>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</si>
  <si>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</si>
  <si>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</si>
  <si>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</si>
  <si>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</si>
  <si>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</si>
  <si>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</si>
  <si>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</si>
  <si>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</si>
  <si>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</si>
  <si>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</si>
  <si>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</si>
  <si>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</si>
  <si>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</si>
  <si>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</si>
  <si>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</si>
  <si>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</si>
  <si>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</si>
  <si>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</si>
  <si>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</si>
  <si>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</si>
  <si>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</si>
  <si>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</si>
  <si>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</si>
  <si>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</si>
  <si>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</si>
  <si>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</si>
  <si>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</si>
  <si>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</si>
  <si>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</si>
  <si>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</si>
  <si>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</si>
  <si>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</si>
  <si>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</si>
  <si>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</si>
  <si>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</si>
  <si>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</si>
  <si>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</si>
  <si>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</si>
  <si>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</si>
  <si>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</si>
  <si>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</si>
  <si>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</si>
  <si>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</si>
  <si>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</si>
  <si>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</si>
  <si>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</si>
  <si>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</si>
  <si>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</si>
  <si>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</si>
  <si>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</si>
  <si>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</si>
  <si>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</si>
  <si>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</si>
  <si>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</si>
  <si>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</si>
  <si>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</si>
  <si>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</si>
  <si>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</si>
  <si>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</si>
  <si>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</si>
  <si>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</si>
  <si>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</si>
  <si>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</si>
  <si>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</si>
  <si>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</si>
  <si>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</si>
  <si>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</si>
  <si>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</si>
  <si>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</si>
  <si>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</si>
  <si>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</si>
  <si>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</si>
  <si>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</si>
  <si>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</si>
  <si>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</si>
  <si>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</si>
  <si>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</si>
  <si>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</si>
  <si>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</si>
  <si>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</si>
  <si>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</si>
  <si>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</si>
  <si>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</si>
  <si>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</si>
  <si>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</si>
  <si>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</si>
  <si>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</si>
  <si>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</si>
  <si>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</si>
  <si>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</si>
  <si>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</si>
  <si>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</si>
  <si>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</si>
  <si>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</si>
  <si>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</si>
  <si>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</si>
  <si>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</si>
  <si>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</si>
  <si>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</si>
  <si>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</si>
  <si>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</si>
  <si>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</si>
  <si>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</si>
  <si>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</si>
  <si>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</si>
  <si>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</si>
  <si>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</si>
  <si>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</si>
  <si>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</si>
  <si>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</si>
  <si>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</si>
  <si>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</si>
  <si>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</si>
  <si>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</si>
  <si>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</si>
  <si>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</si>
  <si>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</si>
  <si>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</si>
  <si>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</si>
  <si>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</si>
  <si>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</si>
  <si>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</si>
  <si>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</si>
  <si>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</si>
  <si>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</si>
  <si>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</si>
  <si>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</si>
  <si>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</si>
  <si>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</si>
  <si>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</si>
  <si>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</si>
  <si>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</si>
  <si>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</si>
  <si>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</si>
  <si>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</si>
  <si>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</si>
  <si>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</si>
  <si>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</si>
  <si>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</si>
  <si>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</si>
  <si>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</si>
  <si>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</si>
  <si>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</si>
  <si>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</si>
  <si>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</si>
  <si>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</si>
  <si>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</si>
  <si>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</si>
  <si>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</si>
  <si>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</si>
  <si>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</si>
  <si>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</si>
  <si>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</si>
  <si>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</si>
  <si>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</si>
  <si>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</si>
  <si>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</si>
  <si>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</si>
  <si>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</si>
  <si>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</si>
  <si>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</si>
  <si>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</si>
  <si>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</si>
  <si>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</si>
  <si>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</si>
  <si>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</si>
  <si>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</si>
  <si>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</si>
  <si>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</si>
  <si>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</si>
  <si>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</si>
  <si>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</si>
  <si>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</si>
  <si>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</si>
  <si>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</si>
  <si>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</si>
  <si>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</si>
  <si>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</si>
  <si>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</si>
  <si>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</si>
  <si>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</si>
  <si>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</si>
  <si>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</si>
  <si>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</si>
  <si>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</si>
  <si>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</si>
  <si>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</si>
  <si>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</si>
  <si>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</si>
  <si>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</si>
  <si>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</si>
  <si>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</si>
  <si>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</si>
  <si>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</si>
  <si>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</si>
  <si>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</si>
  <si>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</si>
  <si>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</si>
  <si>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</si>
  <si>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</si>
  <si>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</si>
  <si>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</si>
  <si>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</si>
  <si>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</si>
  <si>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</si>
  <si>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</si>
  <si>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</si>
  <si>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</si>
  <si>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</si>
  <si>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</si>
  <si>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</si>
  <si>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</si>
  <si>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</si>
  <si>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</si>
  <si>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</si>
  <si>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</si>
  <si>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</si>
  <si>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</si>
  <si>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</si>
  <si>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</si>
  <si>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</si>
  <si>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</si>
  <si>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</si>
  <si>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</si>
  <si>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</si>
  <si>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</si>
  <si>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</si>
  <si>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</si>
  <si>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</si>
  <si>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</si>
  <si>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</si>
  <si>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</si>
  <si>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</si>
  <si>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</si>
  <si>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</si>
  <si>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</si>
  <si>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</si>
  <si>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</si>
  <si>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</si>
  <si>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</si>
  <si>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</si>
  <si>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</si>
  <si>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</si>
  <si>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</si>
  <si>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</si>
  <si>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</si>
  <si>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</si>
  <si>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</si>
  <si>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</si>
  <si>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</si>
  <si>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</si>
  <si>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</si>
  <si>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</si>
  <si>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</si>
  <si>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</si>
  <si>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</si>
  <si>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</si>
  <si>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</si>
  <si>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</si>
  <si>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</si>
  <si>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</si>
  <si>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</si>
  <si>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</si>
  <si>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</si>
  <si>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</si>
  <si>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</si>
  <si>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</si>
  <si>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</si>
  <si>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</si>
  <si>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</si>
  <si>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</si>
  <si>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</si>
  <si>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</si>
  <si>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</si>
  <si>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</si>
  <si>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</si>
  <si>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</si>
  <si>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</si>
  <si>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</si>
  <si>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</si>
  <si>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</si>
  <si>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</si>
  <si>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</si>
  <si>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</si>
  <si>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</si>
  <si>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</si>
  <si>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</si>
  <si>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</si>
  <si>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</si>
  <si>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</si>
  <si>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</si>
  <si>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</si>
  <si>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</si>
  <si>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</si>
  <si>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</si>
  <si>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</si>
  <si>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</si>
  <si>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</si>
  <si>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</si>
  <si>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</si>
  <si>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</si>
  <si>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</si>
  <si>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</si>
  <si>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</si>
  <si>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</si>
  <si>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</si>
  <si>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</si>
  <si>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</si>
  <si>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</si>
  <si>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</si>
  <si>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</si>
  <si>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</si>
  <si>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</si>
  <si>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</si>
  <si>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</si>
  <si>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</si>
  <si>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</si>
  <si>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</si>
  <si>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</si>
  <si>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</si>
  <si>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</si>
  <si>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</si>
  <si>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</si>
  <si>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</si>
  <si>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</si>
  <si>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</si>
  <si>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</si>
  <si>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</si>
  <si>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</si>
  <si>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</si>
  <si>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</si>
  <si>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</si>
  <si>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</si>
  <si>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</si>
  <si>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</si>
  <si>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</si>
  <si>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</si>
  <si>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</si>
  <si>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</si>
  <si>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</si>
  <si>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</si>
  <si>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</si>
  <si>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</si>
  <si>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</si>
  <si>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</si>
  <si>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</si>
  <si>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</si>
  <si>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</si>
  <si>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</si>
  <si>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</si>
  <si>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</si>
  <si>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</si>
  <si>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</si>
  <si>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</si>
  <si>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</si>
  <si>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</si>
  <si>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</si>
  <si>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</si>
  <si>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</si>
  <si>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</si>
  <si>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</si>
  <si>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</si>
  <si>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</si>
  <si>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</si>
  <si>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</si>
  <si>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</si>
  <si>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</si>
  <si>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</si>
  <si>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</si>
  <si>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</si>
  <si>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</si>
  <si>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</si>
  <si>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</si>
  <si>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</si>
  <si>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</si>
  <si>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</si>
  <si>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</si>
  <si>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</si>
  <si>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</si>
  <si>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</si>
  <si>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</si>
  <si>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</si>
  <si>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</si>
  <si>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</si>
  <si>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</si>
  <si>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</si>
  <si>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</si>
  <si>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</si>
  <si>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</si>
  <si>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</si>
  <si>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</si>
  <si>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</si>
  <si>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</si>
  <si>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</si>
  <si>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</si>
  <si>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</si>
  <si>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</si>
  <si>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</si>
  <si>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</si>
  <si>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</si>
  <si>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</si>
  <si>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</si>
  <si>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</si>
  <si>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</si>
  <si>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</si>
  <si>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</si>
  <si>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</si>
  <si>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</si>
  <si>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</si>
  <si>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</si>
  <si>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</si>
  <si>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</si>
  <si>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</si>
  <si>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</si>
  <si>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</si>
  <si>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</si>
  <si>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</si>
  <si>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</si>
  <si>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</si>
  <si>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</si>
  <si>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</si>
  <si>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</si>
  <si>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</si>
  <si>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</si>
  <si>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</si>
  <si>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</si>
  <si>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</si>
  <si>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</si>
  <si>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</si>
  <si>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</si>
  <si>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</si>
  <si>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</si>
  <si>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</si>
  <si>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</si>
  <si>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</si>
  <si>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</si>
  <si>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</si>
  <si>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</si>
  <si>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</si>
  <si>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</si>
  <si>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</si>
  <si>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</si>
  <si>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</si>
  <si>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</si>
  <si>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</si>
  <si>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</si>
  <si>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</si>
  <si>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</si>
  <si>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</si>
  <si>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</si>
  <si>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</si>
  <si>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</si>
  <si>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</si>
  <si>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</si>
  <si>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</si>
  <si>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</si>
  <si>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</si>
  <si>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</si>
  <si>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</si>
  <si>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</si>
  <si>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</si>
  <si>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</si>
  <si>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</si>
  <si>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</si>
  <si>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</si>
  <si>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</si>
  <si>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</si>
  <si>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</si>
  <si>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</si>
  <si>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</si>
  <si>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</si>
  <si>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</si>
  <si>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</si>
  <si>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</si>
  <si>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</si>
  <si>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</si>
  <si>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</si>
  <si>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</si>
  <si>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</si>
  <si>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</si>
  <si>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</si>
  <si>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</si>
  <si>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</si>
  <si>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</si>
  <si>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</si>
  <si>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</si>
  <si>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</si>
  <si>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</si>
  <si>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</si>
  <si>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</si>
  <si>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</si>
  <si>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</si>
  <si>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</si>
  <si>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</si>
  <si>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</si>
  <si>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</si>
  <si>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</si>
  <si>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</si>
  <si>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</si>
  <si>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</si>
  <si>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</si>
  <si>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</si>
  <si>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</si>
  <si>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</si>
  <si>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</si>
  <si>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</si>
  <si>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</si>
  <si>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</si>
  <si>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</si>
  <si>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</si>
  <si>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</si>
  <si>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</si>
  <si>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</si>
  <si>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</si>
  <si>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</si>
  <si>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</si>
  <si>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</si>
  <si>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</si>
  <si>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</si>
  <si>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</si>
  <si>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</si>
  <si>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</si>
  <si>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</si>
  <si>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</si>
  <si>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</si>
  <si>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</si>
  <si>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</si>
  <si>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</si>
  <si>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</si>
  <si>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</si>
  <si>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</si>
  <si>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</si>
  <si>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</si>
  <si>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</si>
  <si>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</si>
  <si>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</si>
  <si>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</si>
  <si>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</si>
  <si>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</si>
  <si>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</si>
  <si>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</si>
  <si>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</si>
  <si>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</si>
  <si>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</si>
  <si>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</si>
  <si>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</si>
  <si>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</si>
  <si>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</si>
  <si>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</si>
  <si>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</si>
  <si>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</si>
  <si>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</si>
  <si>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</si>
  <si>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</si>
  <si>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</si>
  <si>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</si>
  <si>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</si>
  <si>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</si>
  <si>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</si>
  <si>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</si>
  <si>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</si>
  <si>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</si>
  <si>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</si>
  <si>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</si>
  <si>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</si>
  <si>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</si>
  <si>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</si>
  <si>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</si>
  <si>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</si>
  <si>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</si>
  <si>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</si>
  <si>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</si>
  <si>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</si>
  <si>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</si>
  <si>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</si>
  <si>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</si>
  <si>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</si>
  <si>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</si>
  <si>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</si>
  <si>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</si>
  <si>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</si>
  <si>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</si>
  <si>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</si>
  <si>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</si>
  <si>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</si>
  <si>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</si>
  <si>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</si>
  <si>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</si>
  <si>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</si>
  <si>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</si>
  <si>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</si>
  <si>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</si>
  <si>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</si>
  <si>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</si>
  <si>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</si>
  <si>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</si>
  <si>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</si>
  <si>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</si>
  <si>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</si>
  <si>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</si>
  <si>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</si>
  <si>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</si>
  <si>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</si>
  <si>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</si>
  <si>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</si>
  <si>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</si>
  <si>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</si>
  <si>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</si>
  <si>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</si>
  <si>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</si>
  <si>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</si>
  <si>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</si>
  <si>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</si>
  <si>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</si>
  <si>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</si>
  <si>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</si>
  <si>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</si>
  <si>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</si>
  <si>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</si>
  <si>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</si>
  <si>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</si>
  <si>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</si>
  <si>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</si>
  <si>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</si>
  <si>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</si>
  <si>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</si>
  <si>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</si>
  <si>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</si>
  <si>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</si>
  <si>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</si>
  <si>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</si>
  <si>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</si>
  <si>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</si>
  <si>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</si>
  <si>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</si>
  <si>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</si>
  <si>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</si>
  <si>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</si>
  <si>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</si>
  <si>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</si>
  <si>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</si>
  <si>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</si>
  <si>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</si>
  <si>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</si>
  <si>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</si>
  <si>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</si>
  <si>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</si>
  <si>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</si>
  <si>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</si>
  <si>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</si>
  <si>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</si>
  <si>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</si>
  <si>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</si>
  <si>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</si>
  <si>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</si>
  <si>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</si>
  <si>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</si>
  <si>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</si>
  <si>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</si>
  <si>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</si>
  <si>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</si>
  <si>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</si>
  <si>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</si>
  <si>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</si>
  <si>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</si>
  <si>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</si>
  <si>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</si>
  <si>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</si>
  <si>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</si>
  <si>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</si>
  <si>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</si>
  <si>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</si>
  <si>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</si>
  <si>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</si>
  <si>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</si>
  <si>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</si>
  <si>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</si>
  <si>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</si>
  <si>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</si>
  <si>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</si>
  <si>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</si>
  <si>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</si>
  <si>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</si>
  <si>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</si>
  <si>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</si>
  <si>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</si>
  <si>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</si>
  <si>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</si>
  <si>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</si>
  <si>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</si>
  <si>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</si>
  <si>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</si>
  <si>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</si>
  <si>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</si>
  <si>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</si>
  <si>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</si>
  <si>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</si>
  <si>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</si>
  <si>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</si>
  <si>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</si>
  <si>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</si>
  <si>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</si>
  <si>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</si>
  <si>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</si>
  <si>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</si>
  <si>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</si>
  <si>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</si>
  <si>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</si>
  <si>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</si>
  <si>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</si>
  <si>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</si>
  <si>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</si>
  <si>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</si>
  <si>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</si>
  <si>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</si>
  <si>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</si>
  <si>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</si>
  <si>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</si>
  <si>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</si>
  <si>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</si>
  <si>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</si>
  <si>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</si>
  <si>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</si>
  <si>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</si>
  <si>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</si>
  <si>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</si>
  <si>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</si>
  <si>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</si>
  <si>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</si>
  <si>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</si>
  <si>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</si>
  <si>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</si>
  <si>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</si>
  <si>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</si>
  <si>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</si>
  <si>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</si>
  <si>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</si>
  <si>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</si>
  <si>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</si>
  <si>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</si>
  <si>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</si>
  <si>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</si>
  <si>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</si>
  <si>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</si>
  <si>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</si>
  <si>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</si>
  <si>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</si>
  <si>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</si>
  <si>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</si>
  <si>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</si>
  <si>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</si>
  <si>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</si>
  <si>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</si>
  <si>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</si>
  <si>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</si>
  <si>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</si>
  <si>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</si>
  <si>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</si>
  <si>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</si>
  <si>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</si>
  <si>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</si>
  <si>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</si>
  <si>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</si>
  <si>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</si>
  <si>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</si>
  <si>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</si>
  <si>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</si>
  <si>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</si>
  <si>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</si>
  <si>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</si>
  <si>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</si>
  <si>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</si>
  <si>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</si>
  <si>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</si>
  <si>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</si>
  <si>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</si>
  <si>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</si>
  <si>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</si>
  <si>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</si>
  <si>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</si>
  <si>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</si>
  <si>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</si>
  <si>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</si>
  <si>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</si>
  <si>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</si>
  <si>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</si>
  <si>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</si>
  <si>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</si>
  <si>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</si>
  <si>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</si>
  <si>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</si>
  <si>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</si>
  <si>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</si>
  <si>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</si>
  <si>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</si>
  <si>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</si>
  <si>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</si>
  <si>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</si>
  <si>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</si>
  <si>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</si>
  <si>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</si>
  <si>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</si>
  <si>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</si>
  <si>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</si>
  <si>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</si>
  <si>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</si>
  <si>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</si>
  <si>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</si>
  <si>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</si>
  <si>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</si>
  <si>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</si>
  <si>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</si>
  <si>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</si>
  <si>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</si>
  <si>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</si>
  <si>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</si>
  <si>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</si>
  <si>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</si>
  <si>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</si>
  <si>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</si>
  <si>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</si>
  <si>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</si>
  <si>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</si>
  <si>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</si>
  <si>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</si>
  <si>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</si>
  <si>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</si>
  <si>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</si>
  <si>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</si>
  <si>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</si>
  <si>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</si>
  <si>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</si>
  <si>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</si>
  <si>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</si>
  <si>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</si>
  <si>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</si>
  <si>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</si>
  <si>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</si>
  <si>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</si>
  <si>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</si>
  <si>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</si>
  <si>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</si>
  <si>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</si>
  <si>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</si>
  <si>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</si>
  <si>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</si>
  <si>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</si>
  <si>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</si>
  <si>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</si>
  <si>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</si>
  <si>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</si>
  <si>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</si>
  <si>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</si>
  <si>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</si>
  <si>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</si>
  <si>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</si>
  <si>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</si>
  <si>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</si>
  <si>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</si>
  <si>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</si>
  <si>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</si>
  <si>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</si>
  <si>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</si>
  <si>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</si>
  <si>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</si>
  <si>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</si>
  <si>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</si>
  <si>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</si>
  <si>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</si>
  <si>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</si>
  <si>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</si>
  <si>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</si>
  <si>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</si>
  <si>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</si>
  <si>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</si>
  <si>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</si>
  <si>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</si>
  <si>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</si>
  <si>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</si>
  <si>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</si>
  <si>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</si>
  <si>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</si>
  <si>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</si>
  <si>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</si>
  <si>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</si>
  <si>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</si>
  <si>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</si>
  <si>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</si>
  <si>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</si>
  <si>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</si>
  <si>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</si>
  <si>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</si>
  <si>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</si>
  <si>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</si>
  <si>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</si>
  <si>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</si>
  <si>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</si>
  <si>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</si>
  <si>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</si>
  <si>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</si>
  <si>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</si>
  <si>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</si>
  <si>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</si>
  <si>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</si>
  <si>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</si>
  <si>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</si>
  <si>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</si>
  <si>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</si>
  <si>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</si>
  <si>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</si>
  <si>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</si>
  <si>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</si>
  <si>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</si>
  <si>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</si>
  <si>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</si>
  <si>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</si>
  <si>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</si>
  <si>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</si>
  <si>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</si>
  <si>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</si>
  <si>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</si>
  <si>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</si>
  <si>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</si>
  <si>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</si>
  <si>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</si>
  <si>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</si>
  <si>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</si>
  <si>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</si>
  <si>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</si>
  <si>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</si>
  <si>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</si>
  <si>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</si>
  <si>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</si>
  <si>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</si>
  <si>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</si>
  <si>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</si>
  <si>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</si>
  <si>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</si>
  <si>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</si>
  <si>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</si>
  <si>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</si>
  <si>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</si>
  <si>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</si>
  <si>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</si>
  <si>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</si>
  <si>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</si>
  <si>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</si>
  <si>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</si>
  <si>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</si>
  <si>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</si>
  <si>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</si>
  <si>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</si>
  <si>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</si>
  <si>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</si>
  <si>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</si>
  <si>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</si>
  <si>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</si>
  <si>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</si>
  <si>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</si>
  <si>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</si>
  <si>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</si>
  <si>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</si>
  <si>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</si>
  <si>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</si>
  <si>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</si>
  <si>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</si>
  <si>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</si>
  <si>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</si>
  <si>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</si>
  <si>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</si>
  <si>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</si>
  <si>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</si>
  <si>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</si>
  <si>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</si>
  <si>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</si>
  <si>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</si>
  <si>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</si>
  <si>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</si>
  <si>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</si>
  <si>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</si>
  <si>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</si>
  <si>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</si>
  <si>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</si>
  <si>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</si>
  <si>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</si>
  <si>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</si>
  <si>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</si>
  <si>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</si>
  <si>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</si>
  <si>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</si>
  <si>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</si>
  <si>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</si>
  <si>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</si>
  <si>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</si>
  <si>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</si>
  <si>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</si>
  <si>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</si>
  <si>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</si>
  <si>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</si>
  <si>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</si>
  <si>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</si>
  <si>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</si>
  <si>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</si>
  <si>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</si>
  <si>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</si>
  <si>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</si>
  <si>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</si>
  <si>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</si>
  <si>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</si>
  <si>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</si>
  <si>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</si>
  <si>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</si>
  <si>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</si>
  <si>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</si>
  <si>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</si>
  <si>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</si>
  <si>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</si>
  <si>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</si>
  <si>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</si>
  <si>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</si>
  <si>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</si>
  <si>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</si>
  <si>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</si>
  <si>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</si>
  <si>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</si>
  <si>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</si>
  <si>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</si>
  <si>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</si>
  <si>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</si>
  <si>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</si>
  <si>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</si>
  <si>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</si>
  <si>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</si>
  <si>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</si>
  <si>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</si>
  <si>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</si>
  <si>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</si>
  <si>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</si>
  <si>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</si>
  <si>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</si>
  <si>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</si>
  <si>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</si>
  <si>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PCM-20251110-00000753</t>
  </si>
  <si>
    <t>90 min</t>
  </si>
  <si>
    <t>PCM-20251110-00000788</t>
  </si>
  <si>
    <t xml:space="preserve">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</si>
  <si>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</si>
  <si>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</si>
  <si>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</si>
  <si>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</si>
  <si>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</si>
  <si>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</si>
  <si>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</si>
  <si>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</si>
  <si>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</si>
  <si>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</si>
  <si>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</si>
  <si>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</si>
  <si>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</si>
  <si>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</si>
  <si>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</si>
  <si>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</si>
  <si>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</si>
  <si>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</si>
  <si>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</si>
  <si>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</si>
  <si>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</si>
  <si>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</si>
  <si>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</si>
  <si>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</si>
  <si>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</si>
  <si>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</si>
  <si>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</si>
  <si>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</si>
  <si>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</si>
  <si>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</si>
  <si>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</si>
  <si>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</si>
  <si>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</si>
  <si>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</si>
  <si>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</si>
  <si>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</si>
  <si>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</si>
  <si>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</si>
  <si>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</si>
  <si>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</si>
  <si>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</si>
  <si>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</si>
  <si>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</si>
  <si>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</si>
  <si>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</si>
  <si>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</si>
  <si>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</si>
  <si>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</si>
  <si>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</si>
  <si>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</si>
  <si>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</si>
  <si>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</si>
  <si>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</si>
  <si>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</si>
  <si>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</si>
  <si>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</si>
  <si>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</si>
  <si>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</si>
  <si>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</si>
  <si>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</si>
  <si>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</si>
  <si>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</si>
  <si>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</si>
  <si>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</si>
  <si>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</si>
  <si>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</si>
  <si>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</si>
  <si>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</si>
  <si>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</si>
  <si>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</si>
  <si>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</si>
  <si>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</si>
  <si>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</si>
  <si>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</si>
  <si>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</si>
  <si>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</si>
  <si>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</si>
  <si>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</si>
  <si>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</si>
  <si>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</si>
  <si>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</si>
  <si>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</si>
  <si>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PCM-20251110-00000304</t>
  </si>
  <si>
    <t>TE issue//Team facing access issue as site located in NGHA and  no access at this time .</t>
  </si>
  <si>
    <t>PCM-20251110-00000493</t>
  </si>
  <si>
    <t>Restored by PG</t>
  </si>
  <si>
    <t>PCM-20251110-00000546</t>
  </si>
  <si>
    <t>no PCM</t>
  </si>
  <si>
    <t>PCM-20251110-00000817</t>
  </si>
  <si>
    <t>ETA 45 min</t>
  </si>
  <si>
    <t>PCM-20251110-00000840</t>
  </si>
  <si>
    <t xml:space="preserve">ETA 30 min </t>
  </si>
  <si>
    <t>PCM-20251110-00000799</t>
  </si>
  <si>
    <t>ETA 50 min</t>
  </si>
  <si>
    <t xml:space="preserve"> PCM-20250215-00000830 </t>
  </si>
  <si>
    <t>LTE site still down and  site located in aramco area access issue need special permission</t>
  </si>
  <si>
    <t>PCM-20251110-00000836</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</si>
  <si>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</si>
  <si>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</si>
  <si>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</si>
  <si>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</si>
  <si>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</si>
  <si>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</si>
  <si>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</si>
  <si>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</si>
  <si>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</si>
  <si>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PCM-20251110-00000777</t>
  </si>
  <si>
    <t>HAJ2936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</si>
</sst>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000000"/>
      <name val="Calibri"/>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9" fillId="9" borderId="9" xfId="0" applyFont="1" applyFill="1" applyBorder="1" applyAlignment="1">
      <alignment horizontal="center" vertical="center" wrapText="1"/>
    </xf>
    <xf numFmtId="0" fontId="7" fillId="7" borderId="5" xfId="0"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1" totalsRowShown="0" headerRowDxfId="174" dataDxfId="173" headerRowBorderDxfId="171" tableBorderDxfId="172" totalsRowBorderDxfId="170">
  <autoFilter ref="A1:L5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2" totalsRowShown="0" headerRowDxfId="157" dataDxfId="156" headerRowBorderDxfId="154" tableBorderDxfId="155" totalsRowBorderDxfId="153">
  <autoFilter ref="A1:CJ4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1" totalsRowShown="0" headerRowDxfId="64" dataDxfId="63" headerRowBorderDxfId="61" tableBorderDxfId="62">
  <autoFilter ref="A1:L105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1" totalsRowShown="0" headerRowDxfId="48" dataDxfId="47" headerRowBorderDxfId="45" tableBorderDxfId="46" totalsRowBorderDxfId="44">
  <autoFilter ref="A1:L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6" totalsRowShown="0" headerRowDxfId="31" dataDxfId="30" headerRowBorderDxfId="28" tableBorderDxfId="29">
  <autoFilter ref="A1:L2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9" totalsRowShown="0" headerRowDxfId="15" dataDxfId="14" headerRowBorderDxfId="12" tableBorderDxfId="13">
  <autoFilter ref="A1:L16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1"/>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7" ca="1" si="0">IFERROR(NOW()-F2,"")</f>
        <v>308.50604432870023</v>
      </c>
      <c r="H2" s="76">
        <v>45662.943402777775</v>
      </c>
      <c r="I2" s="59" t="str">
        <f>IFERROR(VLOOKUP(D2,DB!A:F,6,0),"")</f>
        <v>Generator-SG</v>
      </c>
      <c r="J2" s="59" t="str">
        <f>IFERROR(VLOOKUP(D2,DB!A:G,7,0),"")</f>
        <v>Dead</v>
      </c>
      <c r="K2" s="67" t="s">
        <v>39022</v>
      </c>
      <c r="L2" s="65" t="str">
        <f>IFERROR(VLOOKUP(D2,DB!A:I,9,0),"")</f>
        <v>Latis</v>
      </c>
    </row>
    <row r="3" spans="1:15" ht="15" customHeight="1">
      <c r="A3" s="157" t="s">
        <v>39023</v>
      </c>
      <c r="B3" s="109" t="str">
        <f>IFERROR(VLOOKUP(D3,DB!A:K,11,0),"")</f>
        <v>R1</v>
      </c>
      <c r="C3" s="109">
        <v>1</v>
      </c>
      <c r="D3" s="109" t="s">
        <v>13290</v>
      </c>
      <c r="E3" s="110" t="s">
        <v>39021</v>
      </c>
      <c r="F3" s="111">
        <v>45971.423842592594</v>
      </c>
      <c r="G3" s="112">
        <f t="shared" ca="1" si="0"/>
        <v>3.0627662032202352E-2</v>
      </c>
      <c r="H3" s="111">
        <v>45971.418703703705</v>
      </c>
      <c r="I3" s="109" t="str">
        <f>IFERROR(VLOOKUP(D3,DB!A:F,6,0),"")</f>
        <v>SCECO</v>
      </c>
      <c r="J3" s="109" t="str">
        <f>IFERROR(VLOOKUP(D3,DB!A:G,7,0),"")</f>
        <v>Dead</v>
      </c>
      <c r="K3" s="113" t="s">
        <v>39024</v>
      </c>
      <c r="L3" s="114" t="str">
        <f>IFERROR(VLOOKUP(D3,DB!A:I,9,0),"")</f>
        <v>Latis</v>
      </c>
    </row>
    <row r="4" spans="1:15" ht="15" customHeight="1">
      <c r="A4" s="108" t="s">
        <v>39025</v>
      </c>
      <c r="B4" s="109" t="str">
        <f>IFERROR(VLOOKUP(D4,DB!A:K,11,0),"")</f>
        <v>R1</v>
      </c>
      <c r="C4" s="109">
        <v>4</v>
      </c>
      <c r="D4" s="109" t="s">
        <v>12722</v>
      </c>
      <c r="E4" s="110" t="s">
        <v>39021</v>
      </c>
      <c r="F4" s="111">
        <v>45971.436979166669</v>
      </c>
      <c r="G4" s="112">
        <f t="shared" ca="1" si="0"/>
        <v>1.7491087957751006E-2</v>
      </c>
      <c r="H4" s="111">
        <v>45971.427615740744</v>
      </c>
      <c r="I4" s="109" t="str">
        <f>IFERROR(VLOOKUP(D4,DB!A:F,6,0),"")</f>
        <v>Generator-SG</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45971.454470254626</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45971.454470254626</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45971.454470254626</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ref="G8:G39" ca="1" si="1">IFERROR(NOW()-F8,"")</f>
        <v>45971.454470254626</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45971.454470254626</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45971.454470254626</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45971.454470254626</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45971.454470254626</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45971.454470254626</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45971.454470254626</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45971.454470254626</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45971.454470254626</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45971.454470254626</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45971.454470254626</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45971.454470254626</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45971.454470254626</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45971.454470254626</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45971.454470254626</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45971.454470254626</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45971.454470254626</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45971.454470254626</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45971.454470254626</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45971.454470254626</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45971.454470254626</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45971.454470254626</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45971.454470254626</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45971.454470254626</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45971.454470254626</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45971.454470254626</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45971.454470254626</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45971.454470254626</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45971.454470254626</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45971.454470254626</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45971.454470254626</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45971.454470254626</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ref="G40:G71" ca="1" si="2">IFERROR(NOW()-F40,"")</f>
        <v>45971.454470254626</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45971.454470254626</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45971.454470254626</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45971.454470254626</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45971.454470254626</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45971.454470254626</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45971.454470254626</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45971.454470254626</v>
      </c>
      <c r="H47" s="111"/>
      <c r="I47" s="109" t="str">
        <f>IFERROR(VLOOKUP(D47,DB!A:F,6,0),"")</f>
        <v/>
      </c>
      <c r="J47" s="109" t="str">
        <f>IFERROR(VLOOKUP(D47,DB!A:G,7,0),"")</f>
        <v/>
      </c>
      <c r="K47" s="113"/>
      <c r="L47" s="114" t="str">
        <f>IFERROR(VLOOKUP(D47,DB!A:I,9,0),"")</f>
        <v/>
      </c>
    </row>
    <row r="48" spans="1:12" ht="15" customHeight="1">
      <c r="A48" s="108"/>
      <c r="B48" s="109" t="str">
        <f>IFERROR(VLOOKUP(D48,DB!A:K,11,0),"")</f>
        <v/>
      </c>
      <c r="C48" s="109"/>
      <c r="D48" s="109"/>
      <c r="E48" s="110"/>
      <c r="F48" s="111"/>
      <c r="G48" s="112">
        <f t="shared" ca="1" si="2"/>
        <v>45971.454470254626</v>
      </c>
      <c r="H48" s="111"/>
      <c r="I48" s="109" t="str">
        <f>IFERROR(VLOOKUP(D48,DB!A:F,6,0),"")</f>
        <v/>
      </c>
      <c r="J48" s="109" t="str">
        <f>IFERROR(VLOOKUP(D48,DB!A:G,7,0),"")</f>
        <v/>
      </c>
      <c r="K48" s="113"/>
      <c r="L48" s="114" t="str">
        <f>IFERROR(VLOOKUP(D48,DB!A:I,9,0),"")</f>
        <v/>
      </c>
    </row>
    <row r="49" spans="1:12" ht="15" customHeight="1">
      <c r="A49" s="108"/>
      <c r="B49" s="109" t="str">
        <f>IFERROR(VLOOKUP(D49,DB!A:K,11,0),"")</f>
        <v/>
      </c>
      <c r="C49" s="109"/>
      <c r="D49" s="109"/>
      <c r="E49" s="110"/>
      <c r="F49" s="111"/>
      <c r="G49" s="112">
        <f t="shared" ca="1" si="2"/>
        <v>45971.454470254626</v>
      </c>
      <c r="H49" s="111"/>
      <c r="I49" s="109" t="str">
        <f>IFERROR(VLOOKUP(D49,DB!A:F,6,0),"")</f>
        <v/>
      </c>
      <c r="J49" s="109" t="str">
        <f>IFERROR(VLOOKUP(D49,DB!A:G,7,0),"")</f>
        <v/>
      </c>
      <c r="K49" s="113"/>
      <c r="L49" s="114" t="str">
        <f>IFERROR(VLOOKUP(D49,DB!A:I,9,0),"")</f>
        <v/>
      </c>
    </row>
    <row r="50" spans="1:12" ht="15" customHeight="1">
      <c r="A50" s="108"/>
      <c r="B50" s="109" t="str">
        <f>IFERROR(VLOOKUP(D50,DB!A:K,11,0),"")</f>
        <v/>
      </c>
      <c r="C50" s="109"/>
      <c r="D50" s="109"/>
      <c r="E50" s="110"/>
      <c r="F50" s="111"/>
      <c r="G50" s="112">
        <f t="shared" ca="1" si="2"/>
        <v>45971.454470254626</v>
      </c>
      <c r="H50" s="111"/>
      <c r="I50" s="109" t="str">
        <f>IFERROR(VLOOKUP(D50,DB!A:F,6,0),"")</f>
        <v/>
      </c>
      <c r="J50" s="109" t="str">
        <f>IFERROR(VLOOKUP(D50,DB!A:G,7,0),"")</f>
        <v/>
      </c>
      <c r="K50" s="113"/>
      <c r="L50" s="114" t="str">
        <f>IFERROR(VLOOKUP(D50,DB!A:I,9,0),"")</f>
        <v/>
      </c>
    </row>
    <row r="51" spans="1:12" ht="15" customHeight="1">
      <c r="A51" s="117"/>
      <c r="B51" s="118" t="str">
        <f>IFERROR(VLOOKUP(D51,DB!A:K,11,0),"")</f>
        <v/>
      </c>
      <c r="C51" s="118"/>
      <c r="D51" s="118"/>
      <c r="E51" s="119"/>
      <c r="F51" s="120"/>
      <c r="G51" s="121">
        <f t="shared" ca="1" si="2"/>
        <v>45971.454470254626</v>
      </c>
      <c r="H51" s="120"/>
      <c r="I51" s="118" t="str">
        <f>IFERROR(VLOOKUP(D51,DB!A:F,6,0),"")</f>
        <v/>
      </c>
      <c r="J51" s="118" t="str">
        <f>IFERROR(VLOOKUP(D51,DB!A:G,7,0),"")</f>
        <v/>
      </c>
      <c r="K51" s="122"/>
      <c r="L51" s="123" t="str">
        <f>IFERROR(VLOOKUP(D51,DB!A:I,9,0),"")</f>
        <v/>
      </c>
    </row>
  </sheetData>
  <customSheetViews>
    <customSheetView guid="{F6042A99-DD27-4453-835D-0834D95730CC}" filter="1" showAutoFilter="1">
      <pageMargins left="0" right="0" top="0" bottom="0" header="0" footer="0"/>
      <autoFilter ref="B1:M1" xr:uid="{5AAA90F9-B284-47F4-BD2E-69FDE7B8A968}"/>
    </customSheetView>
  </customSheetViews>
  <dataValidations count="2">
    <dataValidation allowBlank="1" showInputMessage="1" showErrorMessage="1" sqref="E1" xr:uid="{5DBA255D-CDD9-49FB-AD3C-AF70AB4EE696}"/>
    <dataValidation type="list" allowBlank="1" showInputMessage="1" showErrorMessage="1" sqref="E2:E5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2"/>
  <sheetViews>
    <sheetView tabSelected="1" workbookViewId="0">
      <selection activeCell="K9" sqref="K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G5" ca="1" si="0">IFERROR(NOW()-F3,"-")</f>
        <v>146.45463229166489</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56" t="s">
        <v>39109</v>
      </c>
      <c r="B4" s="18" t="str">
        <f>IFERROR(VLOOKUP(D4,DB!A:K,11,0),"")</f>
        <v>R2</v>
      </c>
      <c r="C4" s="18">
        <v>1</v>
      </c>
      <c r="D4" s="18" t="s">
        <v>21480</v>
      </c>
      <c r="E4" s="103" t="s">
        <v>39021</v>
      </c>
      <c r="F4" s="104">
        <v>45971.188437500001</v>
      </c>
      <c r="G4" s="105">
        <f t="shared" ca="1" si="0"/>
        <v>0.26603275462548481</v>
      </c>
      <c r="H4" s="104">
        <v>45971.070914351854</v>
      </c>
      <c r="I4" s="18" t="str">
        <f>IFERROR(VLOOKUP(D4,DB!A:F,6,0),"")</f>
        <v>SCECO</v>
      </c>
      <c r="J4" s="18" t="str">
        <f>IFERROR(VLOOKUP(D4,DB!A:G,7,0),"")</f>
        <v>In progress</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39111</v>
      </c>
      <c r="B5" s="18" t="str">
        <f>IFERROR(VLOOKUP(D5,DB!A:K,11,0),"")</f>
        <v>R2</v>
      </c>
      <c r="C5" s="18">
        <v>1</v>
      </c>
      <c r="D5" s="18" t="s">
        <v>12914</v>
      </c>
      <c r="E5" s="103" t="s">
        <v>39021</v>
      </c>
      <c r="F5" s="104">
        <v>45971.306087962963</v>
      </c>
      <c r="G5" s="105">
        <f t="shared" ca="1" si="0"/>
        <v>0.14838229166343808</v>
      </c>
      <c r="H5" s="104">
        <v>45971.300138888888</v>
      </c>
      <c r="I5" s="18" t="str">
        <f>IFERROR(VLOOKUP(D5,DB!A:F,6,0),"")</f>
        <v>SCECO</v>
      </c>
      <c r="J5" s="18" t="str">
        <f>IFERROR(VLOOKUP(D5,DB!A:G,7,0),"")</f>
        <v>Dead</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39113</v>
      </c>
      <c r="B6" s="18" t="str">
        <f>IFERROR(VLOOKUP(D6,DB!A:K,11,0),"")</f>
        <v>R2</v>
      </c>
      <c r="C6" s="18">
        <v>2</v>
      </c>
      <c r="D6" s="18" t="s">
        <v>23689</v>
      </c>
      <c r="E6" s="103" t="s">
        <v>39021</v>
      </c>
      <c r="F6" s="104">
        <v>45971.329745370371</v>
      </c>
      <c r="G6" s="105">
        <f t="shared" ref="G6:G35" ca="1" si="1">IFERROR(NOW()-F6,"-")</f>
        <v>0.12472488425555639</v>
      </c>
      <c r="H6" s="104">
        <v>45971.323993055557</v>
      </c>
      <c r="I6" s="18" t="str">
        <f>IFERROR(VLOOKUP(D6,DB!A:F,6,0),"")</f>
        <v>SCECO</v>
      </c>
      <c r="J6" s="18" t="str">
        <f>IFERROR(VLOOKUP(D6,DB!A:G,7,0),"")</f>
        <v>Vandalized</v>
      </c>
      <c r="K6" s="19" t="s">
        <v>39112</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25509</v>
      </c>
      <c r="E7" s="103"/>
      <c r="F7" s="104"/>
      <c r="G7" s="105">
        <f t="shared" ca="1" si="1"/>
        <v>45971.454470254626</v>
      </c>
      <c r="H7" s="104">
        <v>45971.399027777778</v>
      </c>
      <c r="I7" s="18" t="str">
        <f>IFERROR(VLOOKUP(D7,DB!A:F,6,0),"")</f>
        <v>SCECO</v>
      </c>
      <c r="J7" s="18" t="str">
        <f>IFERROR(VLOOKUP(D7,DB!A:G,7,0),"")</f>
        <v>Vandalized</v>
      </c>
      <c r="K7" s="19" t="s">
        <v>39112</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t="s">
        <v>39115</v>
      </c>
      <c r="B8" s="18" t="str">
        <f>IFERROR(VLOOKUP(D8,DB!A:K,11,0),"")</f>
        <v>R2</v>
      </c>
      <c r="C8" s="18">
        <v>2</v>
      </c>
      <c r="D8" s="18" t="s">
        <v>8987</v>
      </c>
      <c r="E8" s="103" t="s">
        <v>39021</v>
      </c>
      <c r="F8" s="104">
        <v>45971.443680555552</v>
      </c>
      <c r="G8" s="105">
        <f t="shared" ca="1" si="1"/>
        <v>1.0789699073939119E-2</v>
      </c>
      <c r="H8" s="104">
        <v>45971.432569444441</v>
      </c>
      <c r="I8" s="18" t="str">
        <f>IFERROR(VLOOKUP(D8,DB!A:F,6,0),"")</f>
        <v>SCECO</v>
      </c>
      <c r="J8" s="18" t="str">
        <f>IFERROR(VLOOKUP(D8,DB!A:G,7,0),"")</f>
        <v>Dead</v>
      </c>
      <c r="K8" s="19" t="s">
        <v>39116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t="s">
        <v>39117</v>
      </c>
      <c r="B9" s="18" t="str">
        <f>IFERROR(VLOOKUP(D9,DB!A:K,11,0),"")</f>
        <v>R2</v>
      </c>
      <c r="C9" s="18">
        <v>2</v>
      </c>
      <c r="D9" s="18" t="s">
        <v>17814</v>
      </c>
      <c r="E9" s="103" t="s">
        <v>39104</v>
      </c>
      <c r="F9" s="104">
        <v>45971.447326388887</v>
      </c>
      <c r="G9" s="105">
        <f t="shared" ca="1" si="1"/>
        <v>7.1438657396356575E-3</v>
      </c>
      <c r="H9" s="104">
        <v>45971.441076388888</v>
      </c>
      <c r="I9" s="18" t="str">
        <f>IFERROR(VLOOKUP(D9,DB!A:F,6,0),"")</f>
        <v>SCECO</v>
      </c>
      <c r="J9" s="18" t="str">
        <f>IFERROR(VLOOKUP(D9,DB!A:G,7,0),"")</f>
        <v>In progress+No BB Design</v>
      </c>
      <c r="K9" s="19" t="s">
        <v>39118</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45971.454470254626</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45971.454470254626</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45971.454470254626</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45971.454470254626</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45971.454470254626</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45971.454470254626</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45971.454470254626</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45971.454470254626</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45971.454470254626</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45971.454470254626</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45971.454470254626</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45971.454470254626</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45971.454470254626</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45971.454470254626</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45971.454470254626</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45971.454470254626</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1"/>
        <v>45971.454470254626</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1"/>
        <v>45971.454470254626</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1"/>
        <v>45971.454470254626</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1"/>
        <v>45971.454470254626</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1"/>
        <v>45971.454470254626</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1"/>
        <v>45971.454470254626</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45971.454470254626</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45971.454470254626</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45971.454470254626</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45971.454470254626</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ref="G36:G67" ca="1" si="2">IFERROR(NOW()-F36,"-")</f>
        <v>45971.454470254626</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2"/>
        <v>45971.454470254626</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2"/>
        <v>45971.454470254626</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2"/>
        <v>45971.454470254626</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2"/>
        <v>45971.454470254626</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2"/>
        <v>45971.454470254626</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27"/>
      <c r="B42" s="128" t="str">
        <f>IFERROR(VLOOKUP(D42,DB!A:K,11,0),"")</f>
        <v/>
      </c>
      <c r="C42" s="128"/>
      <c r="D42" s="128"/>
      <c r="E42" s="129"/>
      <c r="F42" s="130"/>
      <c r="G42" s="131">
        <f t="shared" ca="1" si="2"/>
        <v>45971.454470254626</v>
      </c>
      <c r="H42" s="130"/>
      <c r="I42" s="128" t="str">
        <f>IFERROR(VLOOKUP(D42,DB!A:F,6,0),"")</f>
        <v/>
      </c>
      <c r="J42" s="128" t="str">
        <f>IFERROR(VLOOKUP(D42,DB!A:G,7,0),"")</f>
        <v/>
      </c>
      <c r="K42" s="132"/>
      <c r="L42" s="128" t="str">
        <f>IFERROR(VLOOKUP(D42,DB!A:I,9,0),"")</f>
        <v/>
      </c>
      <c r="M42" s="128"/>
      <c r="N42" s="128"/>
      <c r="O42" s="128"/>
      <c r="P42" s="128"/>
      <c r="Q42" s="128"/>
      <c r="R42" s="128"/>
      <c r="S42" s="128"/>
      <c r="T42" s="128"/>
      <c r="U42" s="128"/>
      <c r="V42" s="128"/>
      <c r="W42" s="128"/>
      <c r="X42" s="128"/>
      <c r="Y42" s="128"/>
      <c r="Z42" s="128"/>
      <c r="AA42" s="128"/>
      <c r="AB42" s="128"/>
      <c r="AC42" s="128"/>
      <c r="AD42" s="128"/>
      <c r="AE42" s="128"/>
      <c r="AF42" s="128"/>
      <c r="AG42" s="128"/>
      <c r="AH42" s="128"/>
      <c r="AI42" s="128"/>
      <c r="AJ42" s="128"/>
      <c r="AK42" s="128"/>
      <c r="AL42" s="128"/>
      <c r="AM42" s="128"/>
      <c r="AN42" s="128"/>
      <c r="AO42" s="128"/>
      <c r="AP42" s="128"/>
      <c r="AQ42" s="128"/>
      <c r="AR42" s="128"/>
      <c r="AS42" s="128"/>
      <c r="AT42" s="128"/>
      <c r="AU42" s="128"/>
      <c r="AV42" s="128"/>
      <c r="AW42" s="128"/>
      <c r="AX42" s="128"/>
      <c r="AY42" s="128"/>
      <c r="AZ42" s="128"/>
      <c r="BA42" s="128"/>
      <c r="BB42" s="128"/>
      <c r="BC42" s="128"/>
      <c r="BD42" s="128"/>
      <c r="BE42" s="128"/>
      <c r="BF42" s="128"/>
      <c r="BG42" s="128"/>
      <c r="BH42" s="128"/>
      <c r="BI42" s="128"/>
      <c r="BJ42" s="128"/>
      <c r="BK42" s="128"/>
      <c r="BL42" s="128"/>
      <c r="BM42" s="128"/>
      <c r="BN42" s="128"/>
      <c r="BO42" s="128"/>
      <c r="BP42" s="128"/>
      <c r="BQ42" s="128"/>
      <c r="BR42" s="128"/>
      <c r="BS42" s="128"/>
      <c r="BT42" s="128"/>
      <c r="BU42" s="128"/>
      <c r="BV42" s="128"/>
      <c r="BW42" s="128"/>
      <c r="BX42" s="128"/>
      <c r="BY42" s="128"/>
      <c r="BZ42" s="128"/>
      <c r="CA42" s="128"/>
      <c r="CB42" s="128"/>
      <c r="CC42" s="128"/>
      <c r="CD42" s="128"/>
      <c r="CE42" s="128"/>
      <c r="CF42" s="128"/>
      <c r="CG42" s="128"/>
      <c r="CH42" s="128"/>
      <c r="CI42" s="128"/>
      <c r="CJ42" s="133"/>
    </row>
  </sheetData>
  <dataValidations count="2">
    <dataValidation allowBlank="1" showInputMessage="1" showErrorMessage="1" sqref="E1" xr:uid="{4D935161-CDD3-4592-B877-3FB59C99E142}"/>
    <dataValidation type="list" allowBlank="1" showInputMessage="1" showErrorMessage="1" sqref="E3:E4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51"/>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39119</v>
      </c>
      <c r="B2" s="61" t="str">
        <f>IFERROR(VLOOKUP(D2,DB!A:K,11,0),"")</f>
        <v>R3</v>
      </c>
      <c r="C2" s="18">
        <v>4</v>
      </c>
      <c r="D2" s="61" t="s">
        <v>22290</v>
      </c>
      <c r="E2" s="18" t="s">
        <v>39021</v>
      </c>
      <c r="F2" s="20">
        <v>45971.43922453704</v>
      </c>
      <c r="G2" s="21">
        <f ca="1">IFERROR(NOW()-F2,"-")</f>
        <v>1.5245717586367391E-2</v>
      </c>
      <c r="H2" s="22">
        <v>45971.430821759262</v>
      </c>
      <c r="I2" s="19" t="str">
        <f>IFERROR(VLOOKUP(D2,DB!A:F,6,0),"")</f>
        <v>SCECO</v>
      </c>
      <c r="J2" s="18" t="str">
        <f>IFERROR(VLOOKUP(D2,DB!A:G,7,0),"")</f>
        <v>In progress</v>
      </c>
      <c r="K2" s="45" t="s">
        <v>39120</v>
      </c>
      <c r="L2" s="23" t="str">
        <f>IFERROR(VLOOKUP(D2,DB!A:I,9,0),"")</f>
        <v>Latis</v>
      </c>
    </row>
    <row r="3" spans="1:13" ht="15" customHeight="1">
      <c r="A3" s="19"/>
      <c r="B3" s="61" t="str">
        <f>IFERROR(VLOOKUP(D3,DB!A:K,11,0),"")</f>
        <v/>
      </c>
      <c r="C3" s="18"/>
      <c r="D3" s="18"/>
      <c r="E3" s="18"/>
      <c r="F3" s="20"/>
      <c r="G3" s="21">
        <f ca="1">IFERROR(NOW()-F3,"-")</f>
        <v>45971.454470254626</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ref="G4:G12" ca="1" si="0">IFERROR(NOW()-F4,"-")</f>
        <v>45971.454470254626</v>
      </c>
      <c r="H4" s="22"/>
      <c r="I4" s="19" t="str">
        <f>IFERROR(VLOOKUP(D4,DB!A:F,6,0),"")</f>
        <v/>
      </c>
      <c r="J4" s="18" t="str">
        <f>IFERROR(VLOOKUP(D4,DB!A:G,7,0),"")</f>
        <v/>
      </c>
      <c r="K4" s="45"/>
      <c r="L4" s="23" t="str">
        <f>IFERROR(VLOOKUP(D4,DB!A:I,9,0),"")</f>
        <v/>
      </c>
    </row>
    <row r="5" spans="1:13" ht="15" customHeight="1">
      <c r="A5" s="19"/>
      <c r="B5" s="61" t="str">
        <f>IFERROR(VLOOKUP(D5,DB!A:K,11,0),"")</f>
        <v/>
      </c>
      <c r="C5" s="18"/>
      <c r="D5" s="61"/>
      <c r="E5" s="18"/>
      <c r="F5" s="20"/>
      <c r="G5" s="21">
        <f t="shared" ca="1" si="0"/>
        <v>45971.454470254626</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45971.454470254626</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45971.454470254626</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45971.454470254626</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45971.454470254626</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45971.454470254626</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45971.454470254626</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45971.454470254626</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ref="G13:G76" ca="1" si="1">IFERROR(NOW()-F13,"-")</f>
        <v>45971.454470254626</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45971.454470254626</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45971.454470254626</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45971.454470254626</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45971.454470254626</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45971.454470254626</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45971.454470254626</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45971.454470254626</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45971.454470254626</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45971.454470254626</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45971.454470254626</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45971.454470254626</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45971.454470254626</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45971.454470254626</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45971.454470254626</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45971.454470254626</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45971.454470254626</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45971.454470254626</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45971.454470254626</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45971.454470254626</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45971.454470254626</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45971.454470254626</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45971.454470254626</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45971.454470254626</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45971.454470254626</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45971.454470254626</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45971.454470254626</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45971.454470254626</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45971.454470254626</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45971.454470254626</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45971.454470254626</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45971.454470254626</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45971.454470254626</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45971.454470254626</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45971.454470254626</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45971.454470254626</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45971.454470254626</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45971.454470254626</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45971.454470254626</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45971.454470254626</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45971.454470254626</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45971.454470254626</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45971.454470254626</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45971.454470254626</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45971.454470254626</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45971.454470254626</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45971.454470254626</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45971.454470254626</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45971.454470254626</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45971.454470254626</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45971.454470254626</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45971.454470254626</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45971.454470254626</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45971.454470254626</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45971.454470254626</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45971.454470254626</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45971.454470254626</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45971.454470254626</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45971.454470254626</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45971.454470254626</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45971.454470254626</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45971.454470254626</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45971.454470254626</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45971.454470254626</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ref="G77:G140" ca="1" si="2">IFERROR(NOW()-F77,"-")</f>
        <v>45971.454470254626</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45971.454470254626</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45971.454470254626</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45971.454470254626</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45971.454470254626</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45971.454470254626</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45971.454470254626</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45971.454470254626</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45971.454470254626</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45971.454470254626</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45971.454470254626</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45971.454470254626</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45971.454470254626</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45971.454470254626</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45971.454470254626</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45971.454470254626</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45971.454470254626</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45971.454470254626</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45971.454470254626</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45971.454470254626</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45971.454470254626</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45971.454470254626</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45971.454470254626</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45971.454470254626</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45971.454470254626</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45971.454470254626</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45971.454470254626</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45971.454470254626</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45971.454470254626</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45971.454470254626</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45971.454470254626</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45971.454470254626</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45971.454470254626</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45971.454470254626</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45971.454470254626</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45971.454470254626</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45971.454470254626</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45971.454470254626</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45971.454470254626</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45971.454470254626</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45971.454470254626</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45971.454470254626</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45971.454470254626</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45971.454470254626</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45971.454470254626</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45971.454470254626</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45971.454470254626</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45971.454470254626</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45971.454470254626</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45971.454470254626</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45971.454470254626</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45971.454470254626</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45971.454470254626</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45971.454470254626</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45971.454470254626</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45971.454470254626</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45971.454470254626</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45971.454470254626</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45971.454470254626</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45971.454470254626</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45971.454470254626</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45971.454470254626</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45971.454470254626</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45971.454470254626</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ref="G141:G204" ca="1" si="3">IFERROR(NOW()-F141,"-")</f>
        <v>45971.454470254626</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45971.454470254626</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45971.454470254626</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45971.454470254626</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45971.454470254626</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45971.454470254626</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45971.454470254626</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45971.454470254626</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45971.454470254626</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45971.454470254626</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45971.454470254626</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45971.454470254626</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45971.454470254626</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45971.454470254626</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45971.454470254626</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45971.454470254626</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45971.454470254626</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45971.454470254626</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45971.454470254626</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45971.454470254626</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45971.454470254626</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45971.454470254626</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45971.454470254626</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45971.454470254626</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45971.454470254626</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45971.454470254626</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45971.454470254626</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45971.454470254626</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45971.454470254626</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45971.454470254626</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45971.454470254626</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45971.454470254626</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45971.454470254626</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45971.454470254626</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45971.454470254626</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45971.454470254626</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45971.454470254626</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45971.454470254626</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45971.454470254626</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45971.454470254626</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45971.454470254626</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45971.454470254626</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45971.454470254626</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45971.454470254626</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45971.454470254626</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45971.454470254626</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45971.454470254626</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45971.454470254626</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45971.454470254626</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45971.454470254626</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45971.454470254626</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45971.454470254626</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45971.454470254626</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45971.454470254626</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45971.454470254626</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45971.454470254626</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45971.454470254626</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45971.454470254626</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45971.454470254626</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45971.454470254626</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45971.454470254626</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45971.454470254626</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45971.454470254626</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45971.454470254626</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ref="G205:G268" ca="1" si="4">IFERROR(NOW()-F205,"-")</f>
        <v>45971.454470254626</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45971.454470254626</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45971.454470254626</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45971.454470254626</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45971.454470254626</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45971.454470254626</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45971.454470254626</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45971.454470254626</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45971.454470254626</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45971.454470254626</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45971.454470254626</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45971.454470254626</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45971.454470254626</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45971.454470254626</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45971.454470254626</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45971.454470254626</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45971.454470254626</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45971.454470254626</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45971.454470254626</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45971.454470254626</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45971.454470254626</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45971.454470254626</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45971.454470254626</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45971.454470254626</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45971.454470254626</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45971.454470254626</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45971.454470254626</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45971.454470254626</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45971.454470254626</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45971.454470254626</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45971.454470254626</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45971.454470254626</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45971.454470254626</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45971.454470254626</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45971.454470254626</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45971.454470254626</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45971.454470254626</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45971.454470254626</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45971.454470254626</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45971.454470254626</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45971.454470254626</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45971.454470254626</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45971.454470254626</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45971.454470254626</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45971.454470254626</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45971.454470254626</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45971.454470254626</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45971.454470254626</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45971.454470254626</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45971.454470254626</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45971.454470254626</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45971.454470254626</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45971.454470254626</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45971.454470254626</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45971.454470254626</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45971.454470254626</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45971.454470254626</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45971.454470254626</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45971.454470254626</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45971.454470254626</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45971.454470254626</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45971.454470254626</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45971.454470254626</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45971.454470254626</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ref="G269:G332" ca="1" si="5">IFERROR(NOW()-F269,"-")</f>
        <v>45971.454470254626</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45971.454470254626</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45971.454470254626</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45971.454470254626</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45971.454470254626</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45971.454470254626</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45971.454470254626</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45971.454470254626</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45971.454470254626</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45971.454470254626</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45971.454470254626</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45971.454470254626</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45971.454470254626</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45971.454470254626</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45971.454470254626</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45971.454470254626</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45971.454470254626</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45971.454470254626</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45971.454470254626</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45971.454470254626</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45971.454470254626</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45971.454470254626</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45971.454470254626</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45971.454470254626</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45971.454470254626</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45971.454470254626</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45971.454470254626</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45971.454470254626</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45971.454470254626</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45971.454470254626</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45971.454470254626</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45971.454470254626</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45971.454470254626</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45971.454470254626</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45971.454470254626</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45971.454470254626</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45971.454470254626</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45971.454470254626</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45971.454470254626</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45971.454470254626</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45971.454470254626</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45971.454470254626</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45971.454470254626</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45971.454470254626</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45971.454470254626</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45971.454470254626</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45971.454470254626</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45971.454470254626</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45971.454470254626</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45971.454470254626</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45971.454470254626</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45971.454470254626</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45971.454470254626</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45971.454470254626</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45971.454470254626</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45971.454470254626</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45971.454470254626</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45971.454470254626</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45971.454470254626</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45971.454470254626</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45971.454470254626</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45971.454470254626</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45971.454470254626</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45971.454470254626</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ref="G333:G396" ca="1" si="6">IFERROR(NOW()-F333,"-")</f>
        <v>45971.454470254626</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45971.454470254626</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45971.454470254626</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45971.454470254626</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45971.454470254626</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45971.454470254626</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45971.454470254626</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45971.454470254626</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45971.454470254626</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45971.454470254626</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45971.454470254626</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45971.454470254626</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45971.454470254626</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45971.454470254626</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45971.454470254626</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45971.454470254626</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45971.454470254626</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45971.454470254626</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45971.454470254626</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45971.454470254626</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45971.454470254626</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45971.454470254626</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45971.454470254626</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45971.454470254626</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45971.454470254626</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45971.454470254626</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45971.454470254626</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45971.454470254626</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45971.454470254626</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45971.454470254626</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45971.454470254626</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45971.454470254626</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45971.454470254626</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45971.454470254626</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45971.454470254626</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45971.454470254626</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45971.454470254626</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45971.454470254626</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45971.454470254626</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45971.454470254626</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45971.454470254626</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45971.454470254626</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45971.454470254626</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45971.454470254626</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45971.454470254626</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45971.454470254626</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45971.454470254626</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45971.454470254626</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45971.454470254626</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45971.454470254626</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45971.454470254626</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45971.454470254626</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45971.454470254626</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45971.454470254626</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45971.454470254626</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45971.454470254626</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45971.454470254626</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45971.454470254626</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45971.454470254626</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45971.454470254626</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45971.454470254626</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45971.454470254626</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45971.454470254626</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45971.454470254626</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ref="G397:G460" ca="1" si="7">IFERROR(NOW()-F397,"-")</f>
        <v>45971.454470254626</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45971.454470254626</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45971.454470254626</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45971.454470254626</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45971.454470254626</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45971.454470254626</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45971.454470254626</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45971.454470254626</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45971.454470254626</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45971.454470254626</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45971.454470254626</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45971.454470254626</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45971.454470254626</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45971.454470254626</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45971.454470254626</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45971.454470254626</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45971.454470254626</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45971.454470254626</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45971.454470254626</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45971.454470254626</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45971.454470254626</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45971.454470254626</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45971.454470254626</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45971.454470254626</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45971.454470254626</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45971.454470254626</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45971.454470254626</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45971.454470254626</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45971.454470254626</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45971.454470254626</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45971.454470254626</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45971.454470254626</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45971.454470254626</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45971.454470254626</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45971.454470254626</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45971.454470254626</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45971.454470254626</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45971.454470254626</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45971.454470254626</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45971.454470254626</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45971.454470254626</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45971.454470254626</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45971.454470254626</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45971.454470254626</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45971.454470254626</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45971.454470254626</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45971.454470254626</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45971.454470254626</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45971.454470254626</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45971.454470254626</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45971.454470254626</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45971.454470254626</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45971.454470254626</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45971.454470254626</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45971.454470254626</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45971.454470254626</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45971.454470254626</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45971.454470254626</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45971.454470254626</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45971.454470254626</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45971.454470254626</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45971.454470254626</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45971.454470254626</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45971.454470254626</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ref="G461:G524" ca="1" si="8">IFERROR(NOW()-F461,"-")</f>
        <v>45971.454470254626</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45971.454470254626</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45971.454470254626</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45971.454470254626</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45971.454470254626</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45971.454470254626</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45971.454470254626</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45971.454470254626</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45971.454470254626</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45971.454470254626</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45971.454470254626</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45971.454470254626</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45971.454470254626</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45971.454470254626</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45971.454470254626</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45971.454470254626</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45971.454470254626</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45971.454470254626</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45971.454470254626</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45971.454470254626</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45971.454470254626</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45971.454470254626</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45971.454470254626</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45971.454470254626</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45971.454470254626</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45971.454470254626</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45971.454470254626</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45971.454470254626</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45971.454470254626</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45971.454470254626</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45971.454470254626</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45971.454470254626</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45971.454470254626</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45971.454470254626</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45971.454470254626</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45971.454470254626</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45971.454470254626</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45971.454470254626</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45971.454470254626</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45971.454470254626</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45971.454470254626</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45971.454470254626</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45971.454470254626</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45971.454470254626</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45971.454470254626</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45971.454470254626</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45971.454470254626</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45971.454470254626</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45971.454470254626</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45971.454470254626</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45971.454470254626</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45971.454470254626</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45971.454470254626</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45971.454470254626</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45971.454470254626</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45971.454470254626</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45971.454470254626</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45971.454470254626</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45971.454470254626</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45971.454470254626</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45971.454470254626</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45971.454470254626</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45971.454470254626</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45971.454470254626</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ref="G525:G588" ca="1" si="9">IFERROR(NOW()-F525,"-")</f>
        <v>45971.454470254626</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45971.454470254626</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45971.454470254626</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45971.454470254626</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45971.454470254626</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45971.454470254626</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45971.454470254626</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45971.454470254626</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45971.454470254626</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45971.454470254626</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45971.454470254626</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45971.454470254626</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45971.454470254626</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45971.454470254626</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45971.454470254626</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45971.454470254626</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45971.454470254626</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45971.454470254626</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45971.454470254626</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45971.454470254626</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45971.454470254626</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45971.454470254626</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45971.454470254626</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45971.454470254626</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45971.454470254626</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45971.454470254626</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45971.454470254626</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45971.454470254626</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45971.454470254626</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45971.454470254626</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45971.454470254626</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45971.454470254626</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45971.454470254626</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45971.454470254626</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45971.454470254626</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45971.454470254626</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45971.454470254626</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45971.454470254626</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45971.454470254626</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45971.454470254626</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45971.454470254626</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45971.454470254626</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45971.454470254626</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45971.454470254626</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45971.454470254626</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45971.454470254626</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45971.454470254626</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45971.454470254626</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45971.454470254626</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45971.454470254626</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45971.454470254626</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45971.454470254626</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45971.454470254626</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45971.454470254626</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45971.454470254626</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45971.454470254626</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45971.454470254626</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45971.454470254626</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45971.454470254626</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45971.454470254626</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45971.454470254626</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45971.454470254626</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45971.454470254626</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45971.454470254626</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ref="G589:G652" ca="1" si="10">IFERROR(NOW()-F589,"-")</f>
        <v>45971.454470254626</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45971.454470254626</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45971.454470254626</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45971.454470254626</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45971.454470254626</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45971.454470254626</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45971.454470254626</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45971.454470254626</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45971.454470254626</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45971.454470254626</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45971.454470254626</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45971.454470254626</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45971.454470254626</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45971.454470254626</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45971.454470254626</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45971.454470254626</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45971.454470254626</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45971.454470254626</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45971.454470254626</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45971.454470254626</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45971.454470254626</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45971.454470254626</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45971.454470254626</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45971.454470254626</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45971.454470254626</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45971.454470254626</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45971.454470254626</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45971.454470254626</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45971.454470254626</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45971.454470254626</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45971.454470254626</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45971.454470254626</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45971.454470254626</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45971.454470254626</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45971.454470254626</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45971.454470254626</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45971.454470254626</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45971.454470254626</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45971.454470254626</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45971.454470254626</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45971.454470254626</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45971.454470254626</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45971.454470254626</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45971.454470254626</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45971.454470254626</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45971.454470254626</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45971.454470254626</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45971.454470254626</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45971.454470254626</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45971.454470254626</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45971.454470254626</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45971.454470254626</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45971.454470254626</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45971.454470254626</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45971.454470254626</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45971.454470254626</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45971.454470254626</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45971.454470254626</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45971.454470254626</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45971.454470254626</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45971.454470254626</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45971.454470254626</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45971.454470254626</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45971.454470254626</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ref="G653:G716" ca="1" si="11">IFERROR(NOW()-F653,"-")</f>
        <v>45971.454470254626</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45971.454470254626</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45971.454470254626</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45971.454470254626</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45971.454470254626</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45971.454470254626</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45971.454470254626</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45971.454470254626</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45971.454470254626</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45971.454470254626</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45971.454470254626</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45971.454470254626</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45971.454470254626</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45971.454470254626</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45971.454470254626</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45971.454470254626</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45971.454470254626</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45971.454470254626</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45971.454470254626</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45971.454470254626</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45971.454470254626</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45971.454470254626</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45971.454470254626</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45971.454470254626</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45971.454470254626</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45971.454470254626</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45971.454470254626</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45971.454470254626</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45971.454470254626</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45971.454470254626</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45971.454470254626</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45971.454470254626</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45971.454470254626</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45971.454470254626</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45971.454470254626</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45971.454470254626</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45971.454470254626</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45971.454470254626</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45971.454470254626</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45971.454470254626</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45971.454470254626</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45971.454470254626</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45971.454470254626</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45971.454470254626</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45971.454470254626</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45971.454470254626</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45971.454470254626</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45971.454470254626</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45971.454470254626</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45971.454470254626</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45971.454470254626</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45971.454470254626</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45971.454470254626</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45971.454470254626</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45971.454470254626</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45971.454470254626</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45971.454470254626</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45971.454470254626</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45971.454470254626</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45971.454470254626</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45971.454470254626</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45971.454470254626</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45971.454470254626</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45971.454470254626</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ref="G717:G780" ca="1" si="12">IFERROR(NOW()-F717,"-")</f>
        <v>45971.454470254626</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45971.454470254626</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45971.454470254626</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45971.454470254626</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45971.454470254626</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45971.454470254626</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45971.454470254626</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45971.454470254626</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45971.454470254626</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45971.454470254626</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45971.454470254626</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45971.454470254626</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45971.454470254626</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45971.454470254626</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45971.454470254626</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45971.454470254626</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45971.454470254626</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45971.454470254626</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45971.454470254626</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45971.454470254626</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45971.454470254626</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45971.454470254626</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45971.454470254626</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45971.454470254626</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45971.454470254626</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45971.454470254626</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45971.454470254626</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45971.454470254626</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45971.454470254626</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45971.454470254626</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45971.454470254626</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45971.454470254626</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45971.454470254626</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45971.454470254626</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45971.454470254626</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45971.454470254626</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45971.454470254626</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45971.454470254626</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45971.454470254626</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45971.454470254626</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45971.454470254626</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45971.454470254626</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45971.454470254626</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45971.454470254626</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45971.454470254626</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45971.454470254626</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45971.454470254626</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45971.454470254626</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45971.454470254626</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45971.454470254626</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45971.454470254626</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45971.454470254626</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45971.454470254626</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45971.454470254626</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45971.454470254626</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45971.454470254626</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45971.454470254626</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45971.454470254626</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45971.454470254626</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45971.454470254626</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45971.454470254626</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45971.454470254626</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45971.454470254626</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45971.454470254626</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ref="G781:G844" ca="1" si="13">IFERROR(NOW()-F781,"-")</f>
        <v>45971.454470254626</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45971.454470254626</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45971.454470254626</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45971.454470254626</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45971.454470254626</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45971.454470254626</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45971.454470254626</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45971.454470254626</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45971.454470254626</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45971.454470254626</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45971.454470254626</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45971.454470254626</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45971.454470254626</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45971.454470254626</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45971.454470254626</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45971.454470254626</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45971.454470254626</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45971.454470254626</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45971.454470254626</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45971.454470254626</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45971.454470254626</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45971.454470254626</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45971.454470254626</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45971.454470254626</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45971.454470254626</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45971.454470254626</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45971.454470254626</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45971.454470254626</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45971.454470254626</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45971.454470254626</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45971.454470254626</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45971.454470254626</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45971.454470254626</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45971.454470254626</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45971.454470254626</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45971.454470254626</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45971.454470254626</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45971.454470254626</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45971.454470254626</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45971.454470254626</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45971.454470254626</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45971.454470254626</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45971.454470254626</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45971.454470254626</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45971.454470254626</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45971.454470254626</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45971.454470254626</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45971.454470254626</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45971.454470254626</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45971.454470254626</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45971.454470254626</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45971.454470254626</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45971.454470254626</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45971.454470254626</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45971.454470254626</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45971.454470254626</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45971.454470254626</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45971.454470254626</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45971.454470254626</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45971.454470254626</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45971.454470254626</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45971.454470254626</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45971.454470254626</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45971.454470254626</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ref="G845:G908" ca="1" si="14">IFERROR(NOW()-F845,"-")</f>
        <v>45971.454470254626</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45971.454470254626</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45971.454470254626</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45971.454470254626</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45971.454470254626</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45971.454470254626</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45971.454470254626</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45971.454470254626</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45971.454470254626</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45971.454470254626</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45971.454470254626</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45971.454470254626</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45971.454470254626</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45971.454470254626</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45971.454470254626</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45971.454470254626</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45971.454470254626</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45971.454470254626</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45971.454470254626</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45971.454470254626</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45971.454470254626</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45971.454470254626</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45971.454470254626</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45971.454470254626</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45971.454470254626</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45971.454470254626</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45971.454470254626</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45971.454470254626</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45971.454470254626</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45971.454470254626</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45971.454470254626</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45971.454470254626</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45971.454470254626</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45971.454470254626</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45971.454470254626</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45971.454470254626</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45971.454470254626</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45971.454470254626</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45971.454470254626</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45971.454470254626</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45971.454470254626</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45971.454470254626</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45971.454470254626</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45971.454470254626</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45971.454470254626</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45971.454470254626</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45971.454470254626</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45971.454470254626</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45971.454470254626</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45971.454470254626</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45971.454470254626</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45971.454470254626</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45971.454470254626</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45971.454470254626</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45971.454470254626</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45971.454470254626</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45971.454470254626</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45971.454470254626</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45971.454470254626</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45971.454470254626</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45971.454470254626</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45971.454470254626</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45971.454470254626</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45971.454470254626</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ref="G909:G972" ca="1" si="15">IFERROR(NOW()-F909,"-")</f>
        <v>45971.454470254626</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45971.454470254626</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45971.454470254626</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45971.454470254626</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45971.454470254626</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45971.454470254626</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45971.454470254626</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45971.454470254626</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45971.454470254626</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45971.454470254626</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45971.454470254626</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45971.454470254626</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45971.454470254626</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45971.454470254626</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45971.454470254626</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45971.454470254626</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45971.454470254626</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45971.454470254626</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45971.454470254626</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45971.454470254626</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45971.454470254626</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45971.454470254626</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45971.454470254626</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45971.454470254626</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45971.454470254626</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45971.454470254626</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45971.454470254626</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45971.454470254626</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45971.454470254626</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45971.454470254626</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45971.454470254626</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45971.454470254626</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45971.454470254626</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45971.454470254626</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45971.454470254626</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45971.454470254626</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45971.454470254626</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45971.454470254626</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45971.454470254626</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45971.454470254626</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45971.454470254626</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45971.454470254626</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45971.454470254626</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45971.454470254626</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45971.454470254626</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45971.454470254626</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45971.454470254626</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45971.454470254626</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45971.454470254626</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45971.454470254626</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45971.454470254626</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45971.454470254626</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45971.454470254626</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45971.454470254626</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45971.454470254626</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45971.454470254626</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45971.454470254626</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45971.454470254626</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45971.454470254626</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45971.454470254626</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45971.454470254626</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45971.454470254626</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45971.454470254626</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45971.454470254626</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ref="G973:G1036" ca="1" si="16">IFERROR(NOW()-F973,"-")</f>
        <v>45971.454470254626</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45971.454470254626</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45971.454470254626</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45971.454470254626</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45971.454470254626</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45971.454470254626</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45971.454470254626</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45971.454470254626</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45971.454470254626</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45971.454470254626</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45971.454470254626</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45971.454470254626</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45971.454470254626</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45971.454470254626</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45971.454470254626</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45971.454470254626</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45971.454470254626</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45971.454470254626</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45971.454470254626</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45971.454470254626</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45971.454470254626</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45971.454470254626</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45971.454470254626</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45971.454470254626</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45971.454470254626</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45971.454470254626</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45971.454470254626</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45971.454470254626</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45971.454470254626</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45971.454470254626</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45971.454470254626</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45971.454470254626</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45971.454470254626</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45971.454470254626</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45971.454470254626</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45971.454470254626</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45971.454470254626</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45971.454470254626</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45971.454470254626</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45971.454470254626</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45971.454470254626</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45971.454470254626</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45971.454470254626</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45971.454470254626</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45971.454470254626</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45971.454470254626</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45971.454470254626</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45971.454470254626</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45971.454470254626</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45971.454470254626</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45971.454470254626</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45971.454470254626</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45971.454470254626</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45971.454470254626</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45971.454470254626</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45971.454470254626</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45971.454470254626</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45971.454470254626</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45971.454470254626</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45971.454470254626</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45971.454470254626</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45971.454470254626</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6"/>
        <v>45971.454470254626</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6"/>
        <v>45971.454470254626</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ref="G1037:G1051" ca="1" si="17">IFERROR(NOW()-F1037,"-")</f>
        <v>45971.454470254626</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45971.454470254626</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45971.454470254626</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45971.454470254626</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45971.454470254626</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45971.454470254626</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45971.454470254626</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45971.454470254626</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45971.454470254626</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45971.454470254626</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45971.454470254626</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45971.454470254626</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45971.454470254626</v>
      </c>
      <c r="H1049" s="22"/>
      <c r="I1049" s="19" t="str">
        <f>IFERROR(VLOOKUP(D1049,DB!A:F,6,0),"")</f>
        <v/>
      </c>
      <c r="J1049" s="18" t="str">
        <f>IFERROR(VLOOKUP(D1049,DB!A:G,7,0),"")</f>
        <v/>
      </c>
      <c r="K1049" s="45"/>
      <c r="L1049" s="23" t="str">
        <f>IFERROR(VLOOKUP(D1049,DB!A:I,9,0),"")</f>
        <v/>
      </c>
    </row>
    <row r="1050" spans="1:12" ht="15" customHeight="1">
      <c r="A1050" s="19"/>
      <c r="B1050" s="61" t="str">
        <f>IFERROR(VLOOKUP(D1050,DB!A:K,11,0),"")</f>
        <v/>
      </c>
      <c r="C1050" s="18"/>
      <c r="D1050" s="18"/>
      <c r="E1050" s="18"/>
      <c r="F1050" s="20"/>
      <c r="G1050" s="21">
        <f t="shared" ca="1" si="17"/>
        <v>45971.454470254626</v>
      </c>
      <c r="H1050" s="22"/>
      <c r="I1050" s="19" t="str">
        <f>IFERROR(VLOOKUP(D1050,DB!A:F,6,0),"")</f>
        <v/>
      </c>
      <c r="J1050" s="18" t="str">
        <f>IFERROR(VLOOKUP(D1050,DB!A:G,7,0),"")</f>
        <v/>
      </c>
      <c r="K1050" s="45"/>
      <c r="L1050" s="23" t="str">
        <f>IFERROR(VLOOKUP(D1050,DB!A:I,9,0),"")</f>
        <v/>
      </c>
    </row>
    <row r="1051" spans="1:12" ht="15" customHeight="1">
      <c r="A1051" s="19"/>
      <c r="B1051" s="61" t="str">
        <f>IFERROR(VLOOKUP(D1051,DB!A:K,11,0),"")</f>
        <v/>
      </c>
      <c r="C1051" s="18"/>
      <c r="D1051" s="18"/>
      <c r="E1051" s="18"/>
      <c r="F1051" s="20"/>
      <c r="G1051" s="21">
        <f t="shared" ca="1" si="17"/>
        <v>45971.454470254626</v>
      </c>
      <c r="H1051" s="22"/>
      <c r="I1051" s="19" t="str">
        <f>IFERROR(VLOOKUP(D1051,DB!A:F,6,0),"")</f>
        <v/>
      </c>
      <c r="J1051" s="18" t="str">
        <f>IFERROR(VLOOKUP(D1051,DB!A:G,7,0),"")</f>
        <v/>
      </c>
      <c r="K1051" s="45"/>
      <c r="L1051" s="23" t="str">
        <f>IFERROR(VLOOKUP(D1051,DB!A:I,9,0),"")</f>
        <v/>
      </c>
    </row>
  </sheetData>
  <dataValidations count="2">
    <dataValidation allowBlank="1" showInputMessage="1" showErrorMessage="1" sqref="E1" xr:uid="{5914219A-CB83-432D-936A-CC0CB6F3982A}"/>
    <dataValidation type="list" allowBlank="1" showInputMessage="1" showErrorMessage="1" sqref="E2:E105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1"/>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7.0976562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39121</v>
      </c>
      <c r="B2" s="92" t="str">
        <f>IFERROR(VLOOKUP(D2,DB!A:K,11,0),"")</f>
        <v>R4</v>
      </c>
      <c r="C2" s="94">
        <v>1</v>
      </c>
      <c r="D2" s="92" t="s">
        <v>35092</v>
      </c>
      <c r="E2" s="95" t="s">
        <v>39021</v>
      </c>
      <c r="F2" s="96">
        <v>45703.480717592596</v>
      </c>
      <c r="G2" s="97">
        <f t="shared" ref="G2" ca="1" si="0">IFERROR(NOW()-F2,"")</f>
        <v>267.97375266203017</v>
      </c>
      <c r="H2" s="96">
        <v>45703.474768518521</v>
      </c>
      <c r="I2" s="96" t="str">
        <f>IFERROR(VLOOKUP(D2,DB!A:F,6,0),"")</f>
        <v>SCECO</v>
      </c>
      <c r="J2" s="96" t="str">
        <f>IFERROR(VLOOKUP(D2,DB!A:G,7,0),"")</f>
        <v>Dead</v>
      </c>
      <c r="K2" s="98" t="s">
        <v>39122</v>
      </c>
      <c r="L2" s="92" t="str">
        <f>IFERROR(VLOOKUP(D2,DB!A:I,9,0),"")</f>
        <v>Latis</v>
      </c>
    </row>
    <row r="3" spans="1:16" ht="15" customHeight="1">
      <c r="A3" s="135" t="s">
        <v>39123</v>
      </c>
      <c r="B3" s="135" t="str">
        <f>IFERROR(VLOOKUP(D3,DB!A:K,11,0),"")</f>
        <v>R4</v>
      </c>
      <c r="C3" s="94">
        <v>2</v>
      </c>
      <c r="D3" s="92" t="s">
        <v>28742</v>
      </c>
      <c r="E3" s="95" t="s">
        <v>39021</v>
      </c>
      <c r="F3" s="96">
        <v>45971.446111111109</v>
      </c>
      <c r="G3" s="97">
        <f ca="1">IFERROR(NOW()-F3,"")</f>
        <v>8.3591435177368112E-3</v>
      </c>
      <c r="H3" s="96">
        <v>45971.431620370371</v>
      </c>
      <c r="I3" s="135" t="str">
        <f>IFERROR(VLOOKUP(D3,DB!A:F,6,0),"")</f>
        <v>SCECO</v>
      </c>
      <c r="J3" s="135" t="str">
        <f>IFERROR(VLOOKUP(D3,DB!A:G,7,0),"")</f>
        <v>Dead+Vandalized</v>
      </c>
      <c r="K3" s="98" t="s">
        <v>39124</v>
      </c>
      <c r="L3" s="92" t="str">
        <f>IFERROR(VLOOKUP(D3,DB!A:I,9,0),"")</f>
        <v>Latis</v>
      </c>
    </row>
    <row r="4" spans="1:16" ht="15" customHeight="1">
      <c r="A4" s="135"/>
      <c r="B4" s="135" t="str">
        <f>IFERROR(VLOOKUP(D4,DB!A:K,11,0),"")</f>
        <v/>
      </c>
      <c r="C4" s="94"/>
      <c r="D4" s="92"/>
      <c r="E4" s="95"/>
      <c r="F4" s="96"/>
      <c r="G4" s="97">
        <f ca="1">IFERROR(NOW()-F4,"")</f>
        <v>45971.454470254626</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45971.454470254626</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45971.454470254626</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45971.454470254626</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45971.454470254626</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45971.454470254626</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45971.454470254626</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45971.454470254626</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45971.454470254626</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45971.454470254626</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45971.454470254626</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45971.454470254626</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45971.454470254626</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45971.454470254626</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45971.454470254626</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45971.454470254626</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45971.454470254626</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45971.454470254626</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45971.454470254626</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45971.454470254626</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45971.454470254626</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45971.454470254626</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45971.454470254626</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45971.454470254626</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45971.454470254626</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45971.454470254626</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45971.454470254626</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45971.454470254626</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45971.454470254626</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45971.454470254626</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45971.454470254626</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45971.454470254626</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45971.454470254626</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45971.454470254626</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45971.454470254626</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45971.454470254626</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45971.454470254626</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45971.454470254626</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45971.454470254626</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45971.454470254626</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45971.454470254626</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45971.454470254626</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45971.454470254626</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45971.454470254626</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45971.454470254626</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45971.454470254626</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45971.454470254626</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45971.454470254626</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45971.454470254626</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45971.454470254626</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45971.454470254626</v>
      </c>
      <c r="H54" s="96"/>
      <c r="I54" s="135" t="str">
        <f>IFERROR(VLOOKUP(D54,DB!A:F,6,0),"")</f>
        <v/>
      </c>
      <c r="J54" s="135" t="str">
        <f>IFERROR(VLOOKUP(D54,DB!A:G,7,0),"")</f>
        <v/>
      </c>
      <c r="K54" s="98"/>
      <c r="L54" s="92" t="str">
        <f>IFERROR(VLOOKUP(D54,DB!A:I,9,0),"")</f>
        <v/>
      </c>
    </row>
    <row r="55" spans="1:12" ht="15" customHeight="1">
      <c r="A55" s="150"/>
      <c r="B55" s="150" t="str">
        <f>IFERROR(VLOOKUP(D55,DB!A:K,11,0),"")</f>
        <v/>
      </c>
      <c r="C55" s="151"/>
      <c r="D55" s="152"/>
      <c r="E55" s="153"/>
      <c r="F55" s="154"/>
      <c r="G55" s="97">
        <f ca="1">IFERROR(NOW()-F55,"")</f>
        <v>45971.454470254626</v>
      </c>
      <c r="H55" s="154"/>
      <c r="I55" s="150" t="str">
        <f>IFERROR(VLOOKUP(D55,DB!A:F,6,0),"")</f>
        <v/>
      </c>
      <c r="J55" s="150" t="str">
        <f>IFERROR(VLOOKUP(D55,DB!A:G,7,0),"")</f>
        <v/>
      </c>
      <c r="K55" s="155"/>
      <c r="L55" s="152" t="str">
        <f>IFERROR(VLOOKUP(D55,DB!A:I,9,0),"")</f>
        <v/>
      </c>
    </row>
    <row r="56" spans="1:12" ht="15" customHeight="1">
      <c r="A56" s="150"/>
      <c r="B56" s="150" t="str">
        <f>IFERROR(VLOOKUP(D56,DB!A:K,11,0),"")</f>
        <v/>
      </c>
      <c r="C56" s="151"/>
      <c r="D56" s="152"/>
      <c r="E56" s="153"/>
      <c r="F56" s="154"/>
      <c r="G56" s="97">
        <f ca="1">IFERROR(NOW()-F56,"")</f>
        <v>45971.454470254626</v>
      </c>
      <c r="H56" s="154"/>
      <c r="I56" s="150" t="str">
        <f>IFERROR(VLOOKUP(D56,DB!A:F,6,0),"")</f>
        <v/>
      </c>
      <c r="J56" s="150" t="str">
        <f>IFERROR(VLOOKUP(D56,DB!A:G,7,0),"")</f>
        <v/>
      </c>
      <c r="K56" s="155"/>
      <c r="L56" s="152" t="str">
        <f>IFERROR(VLOOKUP(D56,DB!A:I,9,0),"")</f>
        <v/>
      </c>
    </row>
    <row r="57" spans="1:12" ht="15" customHeight="1">
      <c r="A57" s="150"/>
      <c r="B57" s="150" t="str">
        <f>IFERROR(VLOOKUP(D57,DB!A:K,11,0),"")</f>
        <v/>
      </c>
      <c r="C57" s="151"/>
      <c r="D57" s="152"/>
      <c r="E57" s="153"/>
      <c r="F57" s="154"/>
      <c r="G57" s="97">
        <f ca="1">IFERROR(NOW()-F57,"")</f>
        <v>45971.454470254626</v>
      </c>
      <c r="H57" s="154"/>
      <c r="I57" s="150" t="str">
        <f>IFERROR(VLOOKUP(D57,DB!A:F,6,0),"")</f>
        <v/>
      </c>
      <c r="J57" s="150" t="str">
        <f>IFERROR(VLOOKUP(D57,DB!A:G,7,0),"")</f>
        <v/>
      </c>
      <c r="K57" s="155"/>
      <c r="L57" s="152" t="str">
        <f>IFERROR(VLOOKUP(D57,DB!A:I,9,0),"")</f>
        <v/>
      </c>
    </row>
    <row r="58" spans="1:12" ht="15" customHeight="1">
      <c r="A58" s="150"/>
      <c r="B58" s="150" t="str">
        <f>IFERROR(VLOOKUP(D58,DB!A:K,11,0),"")</f>
        <v/>
      </c>
      <c r="C58" s="151"/>
      <c r="D58" s="152"/>
      <c r="E58" s="153"/>
      <c r="F58" s="154"/>
      <c r="G58" s="97">
        <f ca="1">IFERROR(NOW()-F58,"")</f>
        <v>45971.454470254626</v>
      </c>
      <c r="H58" s="154"/>
      <c r="I58" s="150" t="str">
        <f>IFERROR(VLOOKUP(D58,DB!A:F,6,0),"")</f>
        <v/>
      </c>
      <c r="J58" s="150" t="str">
        <f>IFERROR(VLOOKUP(D58,DB!A:G,7,0),"")</f>
        <v/>
      </c>
      <c r="K58" s="155"/>
      <c r="L58" s="152" t="str">
        <f>IFERROR(VLOOKUP(D58,DB!A:I,9,0),"")</f>
        <v/>
      </c>
    </row>
    <row r="59" spans="1:12" ht="15" customHeight="1">
      <c r="A59" s="150"/>
      <c r="B59" s="150" t="str">
        <f>IFERROR(VLOOKUP(D59,DB!A:K,11,0),"")</f>
        <v/>
      </c>
      <c r="C59" s="151"/>
      <c r="D59" s="152"/>
      <c r="E59" s="153"/>
      <c r="F59" s="154"/>
      <c r="G59" s="97">
        <f ca="1">IFERROR(NOW()-F59,"")</f>
        <v>45971.454470254626</v>
      </c>
      <c r="H59" s="154"/>
      <c r="I59" s="150" t="str">
        <f>IFERROR(VLOOKUP(D59,DB!A:F,6,0),"")</f>
        <v/>
      </c>
      <c r="J59" s="150" t="str">
        <f>IFERROR(VLOOKUP(D59,DB!A:G,7,0),"")</f>
        <v/>
      </c>
      <c r="K59" s="155"/>
      <c r="L59" s="152" t="str">
        <f>IFERROR(VLOOKUP(D59,DB!A:I,9,0),"")</f>
        <v/>
      </c>
    </row>
    <row r="60" spans="1:12" ht="15" customHeight="1">
      <c r="A60" s="150"/>
      <c r="B60" s="150" t="str">
        <f>IFERROR(VLOOKUP(D60,DB!A:K,11,0),"")</f>
        <v/>
      </c>
      <c r="C60" s="151"/>
      <c r="D60" s="152"/>
      <c r="E60" s="153"/>
      <c r="F60" s="154"/>
      <c r="G60" s="97">
        <f ca="1">IFERROR(NOW()-F60,"")</f>
        <v>45971.454470254626</v>
      </c>
      <c r="H60" s="154"/>
      <c r="I60" s="150" t="str">
        <f>IFERROR(VLOOKUP(D60,DB!A:F,6,0),"")</f>
        <v/>
      </c>
      <c r="J60" s="150" t="str">
        <f>IFERROR(VLOOKUP(D60,DB!A:G,7,0),"")</f>
        <v/>
      </c>
      <c r="K60" s="155"/>
      <c r="L60" s="152" t="str">
        <f>IFERROR(VLOOKUP(D60,DB!A:I,9,0),"")</f>
        <v/>
      </c>
    </row>
    <row r="61" spans="1:12" ht="15" customHeight="1">
      <c r="A61" s="150"/>
      <c r="B61" s="150" t="str">
        <f>IFERROR(VLOOKUP(D61,DB!A:K,11,0),"")</f>
        <v/>
      </c>
      <c r="C61" s="151"/>
      <c r="D61" s="152"/>
      <c r="E61" s="153"/>
      <c r="F61" s="154"/>
      <c r="G61" s="97">
        <f ca="1">IFERROR(NOW()-F61,"")</f>
        <v>45971.454470254626</v>
      </c>
      <c r="H61" s="154"/>
      <c r="I61" s="150" t="str">
        <f>IFERROR(VLOOKUP(D61,DB!A:F,6,0),"")</f>
        <v/>
      </c>
      <c r="J61" s="150" t="str">
        <f>IFERROR(VLOOKUP(D61,DB!A:G,7,0),"")</f>
        <v/>
      </c>
      <c r="K61" s="155"/>
      <c r="L61" s="152" t="str">
        <f>IFERROR(VLOOKUP(D61,DB!A:I,9,0),"")</f>
        <v/>
      </c>
    </row>
  </sheetData>
  <dataValidations count="2">
    <dataValidation allowBlank="1" showInputMessage="1" showErrorMessage="1" sqref="E1" xr:uid="{A4F81451-56CC-4543-9497-104C4E44EE4B}"/>
    <dataValidation type="list" allowBlank="1" showInputMessage="1" showErrorMessage="1" sqref="E2:E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6"/>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39125</v>
      </c>
      <c r="B2" s="37" t="str">
        <f>IFERROR(VLOOKUP(D2,DB!A:K,11,0),"")</f>
        <v>R5</v>
      </c>
      <c r="C2" s="37">
        <v>3</v>
      </c>
      <c r="D2" s="107" t="s">
        <v>36011</v>
      </c>
      <c r="E2" s="37" t="s">
        <v>39021</v>
      </c>
      <c r="F2" s="38">
        <v>45891.832060185188</v>
      </c>
      <c r="G2" s="116">
        <f ca="1">IFERROR(NOW()-F2,"")</f>
        <v>79.622410069438047</v>
      </c>
      <c r="H2" s="38">
        <v>45891.790393518517</v>
      </c>
      <c r="I2" s="37" t="str">
        <f>IFERROR(VLOOKUP(D2,DB!A:F,6,0),"")</f>
        <v>Generator-SG</v>
      </c>
      <c r="J2" s="37" t="str">
        <f>IFERROR(VLOOKUP(D2,DB!A:G,7,0),"")</f>
        <v>Vandalized</v>
      </c>
      <c r="K2" s="37" t="s">
        <v>39126</v>
      </c>
      <c r="L2" s="37" t="str">
        <f>IFERROR(VLOOKUP(D2,DB!A:I,9,0),"")</f>
        <v>Latis</v>
      </c>
      <c r="M2" s="106"/>
    </row>
    <row r="3" spans="1:13" ht="30">
      <c r="A3" s="37" t="s">
        <v>39127</v>
      </c>
      <c r="B3" s="37" t="str">
        <f>IFERROR(VLOOKUP(D3,DB!A:K,11,0),"")</f>
        <v>R5</v>
      </c>
      <c r="C3" s="37">
        <v>1</v>
      </c>
      <c r="D3" s="37" t="s">
        <v>33268</v>
      </c>
      <c r="E3" s="37" t="s">
        <v>39104</v>
      </c>
      <c r="F3" s="38">
        <v>45926.188877314817</v>
      </c>
      <c r="G3" s="116">
        <f t="shared" ref="G3" ca="1" si="0">IFERROR(NOW()-F3,"")</f>
        <v>45.265592939809721</v>
      </c>
      <c r="H3" s="38">
        <v>45926.158159722225</v>
      </c>
      <c r="I3" s="37" t="str">
        <f>IFERROR(VLOOKUP(D3,DB!A:F,6,0),"")</f>
        <v>SCECO</v>
      </c>
      <c r="J3" s="37" t="str">
        <f>IFERROR(VLOOKUP(D3,DB!A:G,7,0),"")</f>
        <v>Good</v>
      </c>
      <c r="K3" s="37" t="s">
        <v>39128</v>
      </c>
      <c r="L3" s="37" t="str">
        <f>IFERROR(VLOOKUP(D3,DB!A:I,9,0),"")</f>
        <v>Latis</v>
      </c>
      <c r="M3" s="106"/>
    </row>
    <row r="4" spans="1:13" ht="48" customHeight="1">
      <c r="A4" s="124" t="s">
        <v>39129</v>
      </c>
      <c r="B4" s="124" t="str">
        <f>IFERROR(VLOOKUP(D4,DB!A:K,11,0),"")</f>
        <v>R5</v>
      </c>
      <c r="C4" s="124">
        <v>1</v>
      </c>
      <c r="D4" s="124" t="s">
        <v>34758</v>
      </c>
      <c r="E4" s="124" t="s">
        <v>39104</v>
      </c>
      <c r="F4" s="125">
        <v>45948.661111111112</v>
      </c>
      <c r="G4" s="126">
        <f t="shared" ref="G4:G45" ca="1" si="1">IFERROR(NOW()-F4,"")</f>
        <v>22.793359143513953</v>
      </c>
      <c r="H4" s="125">
        <v>45948.661111111112</v>
      </c>
      <c r="I4" s="124" t="str">
        <f>IFERROR(VLOOKUP(D4,DB!A:F,6,0),"")</f>
        <v>SCECO</v>
      </c>
      <c r="J4" s="124" t="str">
        <f>IFERROR(VLOOKUP(D4,DB!A:G,7,0),"")</f>
        <v>Dead</v>
      </c>
      <c r="K4" s="124" t="s">
        <v>39130</v>
      </c>
      <c r="L4" s="124" t="str">
        <f>IFERROR(VLOOKUP(D4,DB!A:I,9,0),"")</f>
        <v>Latis</v>
      </c>
    </row>
    <row r="5" spans="1:13" ht="30.75">
      <c r="A5" s="124" t="s">
        <v>39131</v>
      </c>
      <c r="B5" s="124" t="s">
        <v>5443</v>
      </c>
      <c r="C5" s="124">
        <v>1</v>
      </c>
      <c r="D5" s="124" t="s">
        <v>32330</v>
      </c>
      <c r="E5" s="124" t="s">
        <v>39021</v>
      </c>
      <c r="F5" s="125">
        <v>45968.848599537036</v>
      </c>
      <c r="G5" s="126">
        <v>0.54726851851851854</v>
      </c>
      <c r="H5" s="125">
        <v>45968.827465277776</v>
      </c>
      <c r="I5" s="124" t="s">
        <v>22</v>
      </c>
      <c r="J5" s="124" t="s">
        <v>65</v>
      </c>
      <c r="K5" s="124" t="s">
        <v>39132</v>
      </c>
      <c r="L5" s="124" t="s">
        <v>8145</v>
      </c>
    </row>
    <row r="6" spans="1:13">
      <c r="A6" s="124" t="s">
        <v>39133</v>
      </c>
      <c r="B6" s="124" t="str">
        <f>IFERROR(VLOOKUP(D6,DB!A:K,11,0),"")</f>
        <v/>
      </c>
      <c r="C6" s="124">
        <v>1</v>
      </c>
      <c r="D6" s="124" t="s">
        <v>39134</v>
      </c>
      <c r="E6" s="124" t="s">
        <v>39021</v>
      </c>
      <c r="F6" s="125">
        <v>45971.43513888889</v>
      </c>
      <c r="G6" s="126">
        <f t="shared" ca="1" si="1"/>
        <v>1.9331365736434236E-2</v>
      </c>
      <c r="H6" s="125">
        <v>45971.428888888891</v>
      </c>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45971.454470254626</v>
      </c>
      <c r="H7" s="125"/>
      <c r="I7" s="124" t="str">
        <f>IFERROR(VLOOKUP(D7,DB!A:F,6,0),"")</f>
        <v/>
      </c>
      <c r="J7" s="124" t="str">
        <f>IFERROR(VLOOKUP(D7,DB!A:G,7,0),"")</f>
        <v/>
      </c>
      <c r="K7" s="124"/>
      <c r="L7" s="124" t="str">
        <f>IFERROR(VLOOKUP(D7,DB!A:I,9,0),"")</f>
        <v/>
      </c>
    </row>
    <row r="8" spans="1:13">
      <c r="A8" s="124"/>
      <c r="B8" s="124" t="str">
        <f>IFERROR(VLOOKUP(D8,DB!A:K,11,0),"")</f>
        <v/>
      </c>
      <c r="C8" s="124"/>
      <c r="D8" s="149"/>
      <c r="E8" s="124"/>
      <c r="F8" s="125"/>
      <c r="G8" s="126">
        <f t="shared" ca="1" si="1"/>
        <v>45971.454470254626</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45971.454470254626</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45971.454470254626</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45971.454470254626</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45971.454470254626</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45971.454470254626</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45971.454470254626</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45971.454470254626</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45971.454470254626</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45971.454470254626</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45971.454470254626</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45971.454470254626</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45971.454470254626</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45971.454470254626</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45971.454470254626</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5"/>
      <c r="G23" s="126">
        <f t="shared" ca="1" si="1"/>
        <v>45971.454470254626</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5"/>
      <c r="G24" s="126">
        <f t="shared" ca="1" si="1"/>
        <v>45971.454470254626</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5"/>
      <c r="G25" s="126">
        <f t="shared" ca="1" si="1"/>
        <v>45971.454470254626</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5"/>
      <c r="G26" s="126">
        <f t="shared" ca="1" si="1"/>
        <v>45971.454470254626</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5"/>
      <c r="G27" s="126">
        <f t="shared" ca="1" si="1"/>
        <v>45971.454470254626</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45971.454470254626</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45971.454470254626</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45971.454470254626</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45971.454470254626</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45971.454470254626</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45971.454470254626</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45971.454470254626</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45971.454470254626</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45971.454470254626</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45971.454470254626</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45971.454470254626</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45971.454470254626</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45971.454470254626</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1"/>
        <v>45971.454470254626</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1"/>
        <v>45971.454470254626</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1"/>
        <v>45971.454470254626</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1"/>
        <v>45971.454470254626</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1"/>
        <v>45971.454470254626</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ref="G46:G109" ca="1" si="2">IFERROR(NOW()-F46,"")</f>
        <v>45971.454470254626</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45971.454470254626</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45971.454470254626</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45971.454470254626</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45971.454470254626</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45971.454470254626</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45971.454470254626</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45971.454470254626</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45971.454470254626</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45971.454470254626</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45971.454470254626</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45971.454470254626</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45971.454470254626</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45971.454470254626</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45971.454470254626</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45971.454470254626</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45971.454470254626</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45971.454470254626</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45971.454470254626</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45971.454470254626</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45971.454470254626</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45971.454470254626</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45971.454470254626</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45971.454470254626</v>
      </c>
      <c r="H69" s="125"/>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45971.454470254626</v>
      </c>
      <c r="H70" s="125"/>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45971.454470254626</v>
      </c>
      <c r="H71" s="125"/>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45971.454470254626</v>
      </c>
      <c r="H72" s="125"/>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45971.454470254626</v>
      </c>
      <c r="H73" s="125"/>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45971.454470254626</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45971.454470254626</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45971.454470254626</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45971.454470254626</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45971.454470254626</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45971.454470254626</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45971.454470254626</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45971.454470254626</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45971.454470254626</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45971.454470254626</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45971.454470254626</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45971.454470254626</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45971.454470254626</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45971.454470254626</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45971.454470254626</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45971.454470254626</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45971.454470254626</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45971.454470254626</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45971.454470254626</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45971.454470254626</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45971.454470254626</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45971.454470254626</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45971.454470254626</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45971.454470254626</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6">
        <f t="shared" ca="1" si="2"/>
        <v>45971.454470254626</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6">
        <f t="shared" ca="1" si="2"/>
        <v>45971.454470254626</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6">
        <f t="shared" ca="1" si="2"/>
        <v>45971.454470254626</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6">
        <f t="shared" ca="1" si="2"/>
        <v>45971.454470254626</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6">
        <f t="shared" ca="1" si="2"/>
        <v>45971.454470254626</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45971.454470254626</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45971.454470254626</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2"/>
        <v>45971.454470254626</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2"/>
        <v>45971.454470254626</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2"/>
        <v>45971.454470254626</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2"/>
        <v>45971.454470254626</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2"/>
        <v>45971.454470254626</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ref="G110:G173" ca="1" si="3">IFERROR(NOW()-F110,"")</f>
        <v>45971.454470254626</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45971.454470254626</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45971.454470254626</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45971.454470254626</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45971.454470254626</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45971.454470254626</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45971.454470254626</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45971.454470254626</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45971.454470254626</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45971.454470254626</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45971.454470254626</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45971.454470254626</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45971.454470254626</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45971.454470254626</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45971.454470254626</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45971.454470254626</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45971.454470254626</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45971.454470254626</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45971.454470254626</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45971.454470254626</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45971.454470254626</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45971.454470254626</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45971.454470254626</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45971.454470254626</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45971.454470254626</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45971.454470254626</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45971.454470254626</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45971.454470254626</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45971.454470254626</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45971.454470254626</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45971.454470254626</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45971.454470254626</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45971.454470254626</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45971.454470254626</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45971.454470254626</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45971.454470254626</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45971.454470254626</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45971.454470254626</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45971.454470254626</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45971.454470254626</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45971.454470254626</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45971.454470254626</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45971.454470254626</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45971.454470254626</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45971.454470254626</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45971.454470254626</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45971.454470254626</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45971.454470254626</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45971.454470254626</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45971.454470254626</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45971.454470254626</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45971.454470254626</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45971.454470254626</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45971.454470254626</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45971.454470254626</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45971.454470254626</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45971.454470254626</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45971.454470254626</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45971.454470254626</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3"/>
        <v>45971.454470254626</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3"/>
        <v>45971.454470254626</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3"/>
        <v>45971.454470254626</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3"/>
        <v>45971.454470254626</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3"/>
        <v>45971.454470254626</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ref="G174:G237" ca="1" si="4">IFERROR(NOW()-F174,"")</f>
        <v>45971.454470254626</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45971.454470254626</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45971.454470254626</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45971.454470254626</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45971.454470254626</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45971.454470254626</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45971.454470254626</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45971.454470254626</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45971.454470254626</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45971.454470254626</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45971.454470254626</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45971.454470254626</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45971.454470254626</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45971.454470254626</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45971.454470254626</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45971.454470254626</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45971.454470254626</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45971.454470254626</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45971.454470254626</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45971.454470254626</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45971.454470254626</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45971.454470254626</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45971.454470254626</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45971.454470254626</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45971.454470254626</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45971.454470254626</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45971.454470254626</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45971.454470254626</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45971.454470254626</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45971.454470254626</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45971.454470254626</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45971.454470254626</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45971.454470254626</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45971.454470254626</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45971.454470254626</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45971.454470254626</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45971.454470254626</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45971.454470254626</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45971.454470254626</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45971.454470254626</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45971.454470254626</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45971.454470254626</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45971.454470254626</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45971.454470254626</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45971.454470254626</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45971.454470254626</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45971.454470254626</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45971.454470254626</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45971.454470254626</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45971.454470254626</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45971.454470254626</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45971.454470254626</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45971.454470254626</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45971.454470254626</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45971.454470254626</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45971.454470254626</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45971.454470254626</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45971.454470254626</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45971.454470254626</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4"/>
        <v>45971.454470254626</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4"/>
        <v>45971.454470254626</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4"/>
        <v>45971.454470254626</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4"/>
        <v>45971.454470254626</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4"/>
        <v>45971.454470254626</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ref="G238:G301" ca="1" si="5">IFERROR(NOW()-F238,"")</f>
        <v>45971.454470254626</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45971.454470254626</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45971.454470254626</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45971.454470254626</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45971.454470254626</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45971.454470254626</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45971.454470254626</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45971.454470254626</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45971.454470254626</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45971.454470254626</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45971.454470254626</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45971.454470254626</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45971.454470254626</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45971.454470254626</v>
      </c>
      <c r="H251" s="124"/>
      <c r="I251" s="124" t="str">
        <f>IFERROR(VLOOKUP(D251,DB!A:F,6,0),"")</f>
        <v/>
      </c>
      <c r="J251" s="124" t="str">
        <f>IFERROR(VLOOKUP(D251,DB!A:G,7,0),"")</f>
        <v/>
      </c>
      <c r="K251" s="124"/>
      <c r="L251" s="124" t="str">
        <f>IFERROR(VLOOKUP(D251,DB!A:I,9,0),"")</f>
        <v/>
      </c>
    </row>
    <row r="252" spans="1:12">
      <c r="A252" s="124"/>
      <c r="B252" s="124" t="str">
        <f>IFERROR(VLOOKUP(D252,DB!A:K,11,0),"")</f>
        <v/>
      </c>
      <c r="C252" s="124"/>
      <c r="D252" s="124"/>
      <c r="E252" s="124"/>
      <c r="F252" s="124"/>
      <c r="G252" s="124">
        <f t="shared" ca="1" si="5"/>
        <v>45971.454470254626</v>
      </c>
      <c r="H252" s="124"/>
      <c r="I252" s="124" t="str">
        <f>IFERROR(VLOOKUP(D252,DB!A:F,6,0),"")</f>
        <v/>
      </c>
      <c r="J252" s="124" t="str">
        <f>IFERROR(VLOOKUP(D252,DB!A:G,7,0),"")</f>
        <v/>
      </c>
      <c r="K252" s="124"/>
      <c r="L252" s="124" t="str">
        <f>IFERROR(VLOOKUP(D252,DB!A:I,9,0),"")</f>
        <v/>
      </c>
    </row>
    <row r="253" spans="1:12">
      <c r="A253" s="124"/>
      <c r="B253" s="124" t="str">
        <f>IFERROR(VLOOKUP(D253,DB!A:K,11,0),"")</f>
        <v/>
      </c>
      <c r="C253" s="124"/>
      <c r="D253" s="124"/>
      <c r="E253" s="124"/>
      <c r="F253" s="124"/>
      <c r="G253" s="124">
        <f t="shared" ca="1" si="5"/>
        <v>45971.454470254626</v>
      </c>
      <c r="H253" s="124"/>
      <c r="I253" s="124" t="str">
        <f>IFERROR(VLOOKUP(D253,DB!A:F,6,0),"")</f>
        <v/>
      </c>
      <c r="J253" s="124" t="str">
        <f>IFERROR(VLOOKUP(D253,DB!A:G,7,0),"")</f>
        <v/>
      </c>
      <c r="K253" s="124"/>
      <c r="L253" s="124" t="str">
        <f>IFERROR(VLOOKUP(D253,DB!A:I,9,0),"")</f>
        <v/>
      </c>
    </row>
    <row r="254" spans="1:12">
      <c r="A254" s="124"/>
      <c r="B254" s="124" t="str">
        <f>IFERROR(VLOOKUP(D254,DB!A:K,11,0),"")</f>
        <v/>
      </c>
      <c r="C254" s="124"/>
      <c r="D254" s="124"/>
      <c r="E254" s="124"/>
      <c r="F254" s="124"/>
      <c r="G254" s="124">
        <f t="shared" ca="1" si="5"/>
        <v>45971.454470254626</v>
      </c>
      <c r="H254" s="124"/>
      <c r="I254" s="124" t="str">
        <f>IFERROR(VLOOKUP(D254,DB!A:F,6,0),"")</f>
        <v/>
      </c>
      <c r="J254" s="124" t="str">
        <f>IFERROR(VLOOKUP(D254,DB!A:G,7,0),"")</f>
        <v/>
      </c>
      <c r="K254" s="124"/>
      <c r="L254" s="124" t="str">
        <f>IFERROR(VLOOKUP(D254,DB!A:I,9,0),"")</f>
        <v/>
      </c>
    </row>
    <row r="255" spans="1:12">
      <c r="A255" s="124"/>
      <c r="B255" s="124" t="str">
        <f>IFERROR(VLOOKUP(D255,DB!A:K,11,0),"")</f>
        <v/>
      </c>
      <c r="C255" s="124"/>
      <c r="D255" s="124"/>
      <c r="E255" s="124"/>
      <c r="F255" s="124"/>
      <c r="G255" s="124">
        <f t="shared" ca="1" si="5"/>
        <v>45971.454470254626</v>
      </c>
      <c r="H255" s="124"/>
      <c r="I255" s="124" t="str">
        <f>IFERROR(VLOOKUP(D255,DB!A:F,6,0),"")</f>
        <v/>
      </c>
      <c r="J255" s="124" t="str">
        <f>IFERROR(VLOOKUP(D255,DB!A:G,7,0),"")</f>
        <v/>
      </c>
      <c r="K255" s="124"/>
      <c r="L255" s="124" t="str">
        <f>IFERROR(VLOOKUP(D255,DB!A:I,9,0),"")</f>
        <v/>
      </c>
    </row>
    <row r="256" spans="1:12">
      <c r="A256" s="124"/>
      <c r="B256" s="124" t="str">
        <f>IFERROR(VLOOKUP(D256,DB!A:K,11,0),"")</f>
        <v/>
      </c>
      <c r="C256" s="124"/>
      <c r="D256" s="124"/>
      <c r="E256" s="124"/>
      <c r="F256" s="124"/>
      <c r="G256" s="124">
        <f t="shared" ca="1" si="5"/>
        <v>45971.454470254626</v>
      </c>
      <c r="H256" s="124"/>
      <c r="I256" s="124" t="str">
        <f>IFERROR(VLOOKUP(D256,DB!A:F,6,0),"")</f>
        <v/>
      </c>
      <c r="J256" s="124" t="str">
        <f>IFERROR(VLOOKUP(D256,DB!A:G,7,0),"")</f>
        <v/>
      </c>
      <c r="K256" s="124"/>
      <c r="L256" s="124" t="str">
        <f>IFERROR(VLOOKUP(D256,DB!A:I,9,0),"")</f>
        <v/>
      </c>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row r="292" spans="1:12">
      <c r="A292" s="124"/>
      <c r="B292" s="124"/>
      <c r="C292" s="124"/>
      <c r="D292" s="124"/>
      <c r="E292" s="124"/>
      <c r="F292" s="124"/>
      <c r="G292" s="124"/>
      <c r="H292" s="124"/>
      <c r="I292" s="124"/>
      <c r="J292" s="124"/>
      <c r="K292" s="124"/>
      <c r="L292" s="124"/>
    </row>
    <row r="293" spans="1:12">
      <c r="A293" s="124"/>
      <c r="B293" s="124"/>
      <c r="C293" s="124"/>
      <c r="D293" s="124"/>
      <c r="E293" s="124"/>
      <c r="F293" s="124"/>
      <c r="G293" s="124"/>
      <c r="H293" s="124"/>
      <c r="I293" s="124"/>
      <c r="J293" s="124"/>
      <c r="K293" s="124"/>
      <c r="L293" s="124"/>
    </row>
    <row r="294" spans="1:12">
      <c r="A294" s="124"/>
      <c r="B294" s="124"/>
      <c r="C294" s="124"/>
      <c r="D294" s="124"/>
      <c r="E294" s="124"/>
      <c r="F294" s="124"/>
      <c r="G294" s="124"/>
      <c r="H294" s="124"/>
      <c r="I294" s="124"/>
      <c r="J294" s="124"/>
      <c r="K294" s="124"/>
      <c r="L294" s="124"/>
    </row>
    <row r="295" spans="1:12">
      <c r="A295" s="124"/>
      <c r="B295" s="124"/>
      <c r="C295" s="124"/>
      <c r="D295" s="124"/>
      <c r="E295" s="124"/>
      <c r="F295" s="124"/>
      <c r="G295" s="124"/>
      <c r="H295" s="124"/>
      <c r="I295" s="124"/>
      <c r="J295" s="124"/>
      <c r="K295" s="124"/>
      <c r="L295" s="124"/>
    </row>
    <row r="296" spans="1:12">
      <c r="A296" s="124"/>
      <c r="B296" s="124"/>
      <c r="C296" s="124"/>
      <c r="D296" s="124"/>
      <c r="E296" s="124"/>
      <c r="F296" s="124"/>
      <c r="G296" s="124"/>
      <c r="H296" s="124"/>
      <c r="I296" s="124"/>
      <c r="J296" s="124"/>
      <c r="K296" s="124"/>
      <c r="L296" s="124"/>
    </row>
  </sheetData>
  <dataValidations count="2">
    <dataValidation allowBlank="1" showInputMessage="1" showErrorMessage="1" sqref="E1" xr:uid="{920C6338-E771-4DAE-8C89-92A9093EA4DE}"/>
    <dataValidation type="list" allowBlank="1" showInputMessage="1" showErrorMessage="1" sqref="E2:E2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9"/>
  <sheetViews>
    <sheetView workbookViewId="0">
      <selection activeCell="D2" sqre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7" ca="1" si="0">IFERROR(NOW()-F2,"-")</f>
        <v>45971.454470254626</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45971.454470254626</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45971.454470254626</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45971.454470254626</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45971.454470254626</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45971.454470254626</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ref="G8:G71" ca="1" si="1">IFERROR(NOW()-F8,"-")</f>
        <v>45971.454470254626</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45971.454470254626</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45971.454470254626</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45971.454470254626</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45971.454470254626</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45971.454470254626</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45971.454470254626</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45971.454470254626</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45971.454470254626</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45971.454470254626</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45971.454470254626</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45971.454470254626</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45971.454470254626</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45971.454470254626</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45971.454470254626</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45971.454470254626</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45971.454470254626</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45971.454470254626</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45971.454470254626</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45971.454470254626</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45971.454470254626</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45971.454470254626</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45971.454470254626</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45971.454470254626</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45971.454470254626</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45971.454470254626</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45971.454470254626</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45971.454470254626</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45971.454470254626</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45971.454470254626</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45971.454470254626</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45971.454470254626</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45971.454470254626</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45971.454470254626</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45971.454470254626</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45971.454470254626</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45971.454470254626</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45971.454470254626</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45971.454470254626</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45971.454470254626</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45971.454470254626</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45971.454470254626</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45971.454470254626</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45971.454470254626</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45971.454470254626</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45971.454470254626</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45971.454470254626</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45971.454470254626</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45971.454470254626</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45971.454470254626</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45971.454470254626</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45971.454470254626</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45971.454470254626</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45971.454470254626</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45971.454470254626</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45971.454470254626</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45971.454470254626</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45971.454470254626</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45971.454470254626</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45971.454470254626</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45971.454470254626</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45971.454470254626</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45971.454470254626</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45971.454470254626</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ref="G72:G135" ca="1" si="2">IFERROR(NOW()-F72,"-")</f>
        <v>45971.454470254626</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45971.454470254626</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45971.454470254626</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45971.454470254626</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45971.454470254626</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45971.454470254626</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45971.454470254626</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45971.454470254626</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45971.454470254626</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45971.454470254626</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45971.454470254626</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45971.454470254626</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45971.454470254626</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45971.454470254626</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45971.454470254626</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45971.454470254626</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45971.454470254626</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45971.454470254626</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45971.454470254626</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45971.454470254626</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45971.454470254626</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45971.454470254626</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45971.454470254626</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45971.454470254626</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45971.454470254626</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45971.454470254626</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45971.454470254626</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45971.454470254626</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45971.454470254626</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45971.454470254626</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45971.454470254626</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45971.454470254626</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45971.454470254626</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45971.454470254626</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45971.454470254626</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45971.454470254626</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45971.454470254626</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45971.454470254626</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45971.454470254626</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45971.454470254626</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45971.454470254626</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45971.454470254626</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45971.454470254626</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45971.454470254626</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45971.454470254626</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45971.454470254626</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45971.454470254626</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45971.454470254626</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45971.454470254626</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45971.454470254626</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45971.454470254626</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45971.454470254626</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45971.454470254626</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45971.454470254626</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45971.454470254626</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45971.454470254626</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45971.454470254626</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45971.454470254626</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45971.454470254626</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45971.454470254626</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45971.454470254626</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45971.454470254626</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45971.454470254626</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45971.454470254626</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ref="G136:G169" ca="1" si="3">IFERROR(NOW()-F136,"-")</f>
        <v>45971.454470254626</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45971.454470254626</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45971.454470254626</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45971.454470254626</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45971.454470254626</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45971.454470254626</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45971.454470254626</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45971.454470254626</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45971.454470254626</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45971.454470254626</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45971.454470254626</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45971.454470254626</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45971.454470254626</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45971.454470254626</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45971.454470254626</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45971.454470254626</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45971.454470254626</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45971.454470254626</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45971.454470254626</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45971.454470254626</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45971.454470254626</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45971.454470254626</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45971.454470254626</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45971.454470254626</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45971.454470254626</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45971.454470254626</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45971.454470254626</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45971.454470254626</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45971.454470254626</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45971.454470254626</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45971.454470254626</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45971.454470254626</v>
      </c>
      <c r="H167" s="143"/>
      <c r="I167" s="141" t="str">
        <f>IFERROR(VLOOKUP(D167,DB!A:F,6,0),"")</f>
        <v/>
      </c>
      <c r="J167" s="141" t="str">
        <f>IFERROR(VLOOKUP(D167,DB!A:G,7,0),"")</f>
        <v/>
      </c>
      <c r="K167" s="144"/>
      <c r="L167" s="145" t="str">
        <f>IFERROR(VLOOKUP(D167,DB!A:I,9,0),"")</f>
        <v/>
      </c>
    </row>
    <row r="168" spans="1:12" ht="31.5" customHeight="1">
      <c r="A168" s="140"/>
      <c r="B168" s="141" t="str">
        <f>IFERROR(VLOOKUP(D168,DB!A:K,11,0),"")</f>
        <v/>
      </c>
      <c r="C168" s="142"/>
      <c r="D168" s="141"/>
      <c r="E168" s="124"/>
      <c r="F168" s="143"/>
      <c r="G168" s="105">
        <f t="shared" ca="1" si="3"/>
        <v>45971.454470254626</v>
      </c>
      <c r="H168" s="143"/>
      <c r="I168" s="141" t="str">
        <f>IFERROR(VLOOKUP(D168,DB!A:F,6,0),"")</f>
        <v/>
      </c>
      <c r="J168" s="141" t="str">
        <f>IFERROR(VLOOKUP(D168,DB!A:G,7,0),"")</f>
        <v/>
      </c>
      <c r="K168" s="144"/>
      <c r="L168" s="145" t="str">
        <f>IFERROR(VLOOKUP(D168,DB!A:I,9,0),"")</f>
        <v/>
      </c>
    </row>
    <row r="169" spans="1:12" ht="31.5" customHeight="1">
      <c r="A169" s="140"/>
      <c r="B169" s="141" t="str">
        <f>IFERROR(VLOOKUP(D169,DB!A:K,11,0),"")</f>
        <v/>
      </c>
      <c r="C169" s="142"/>
      <c r="D169" s="141"/>
      <c r="E169" s="124"/>
      <c r="F169" s="143"/>
      <c r="G169" s="105">
        <f t="shared" ca="1" si="3"/>
        <v>45971.454470254626</v>
      </c>
      <c r="H169" s="143"/>
      <c r="I169" s="141" t="str">
        <f>IFERROR(VLOOKUP(D169,DB!A:F,6,0),"")</f>
        <v/>
      </c>
      <c r="J169" s="141" t="str">
        <f>IFERROR(VLOOKUP(D169,DB!A:G,7,0),"")</f>
        <v/>
      </c>
      <c r="K169" s="144"/>
      <c r="L169" s="145" t="str">
        <f>IFERROR(VLOOKUP(D169,DB!A:I,9,0),"")</f>
        <v/>
      </c>
    </row>
  </sheetData>
  <dataValidations count="2">
    <dataValidation allowBlank="1" showInputMessage="1" showErrorMessage="1" sqref="E1" xr:uid="{9E1BC488-8814-4F8A-8DBE-742B3278AB71}"/>
    <dataValidation type="list" allowBlank="1" showInputMessage="1" showErrorMessage="1" sqref="E2:E16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2025-11-10T07:55:00Z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