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64" documentId="120_S{2AC9BD13-BADA-5192-A53E-5A8FF88502F6}" xr6:coauthVersionLast="47" xr6:coauthVersionMax="47" xr10:uidLastSave="{2F6ED525-45B6-40DD-9473-4C55790E3B6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G4" i="9"/>
  <c r="G5" i="9"/>
  <c r="G6" i="9"/>
  <c r="G7" i="9"/>
  <c r="G8" i="9"/>
  <c r="G9" i="9"/>
  <c r="G10" i="9"/>
  <c r="I4" i="9"/>
  <c r="I5" i="9"/>
  <c r="I6" i="9"/>
  <c r="I7" i="9"/>
  <c r="I8" i="9"/>
  <c r="D7" i="3"/>
  <c r="D8" i="3"/>
  <c r="B5" i="2"/>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G2" i="9"/>
  <c r="J2" i="9"/>
  <c r="L2" i="9"/>
  <c r="D11" i="3"/>
  <c r="I7" i="2"/>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J7" i="9"/>
  <c r="L7" i="9"/>
  <c r="B8" i="9"/>
  <c r="J8" i="9"/>
  <c r="L8" i="9"/>
  <c r="B9" i="9"/>
  <c r="I9" i="9"/>
  <c r="J9" i="9"/>
  <c r="L9" i="9"/>
  <c r="B10" i="9"/>
  <c r="I10" i="9"/>
  <c r="J10" i="9"/>
  <c r="L10" i="9"/>
  <c r="B11" i="9"/>
  <c r="G11" i="9"/>
  <c r="I11" i="9"/>
  <c r="J11" i="9"/>
  <c r="L11" i="9"/>
  <c r="B12" i="9"/>
  <c r="G12" i="9"/>
  <c r="I12" i="9"/>
  <c r="J12" i="9"/>
  <c r="L12" i="9"/>
  <c r="B13" i="9"/>
  <c r="G13" i="9"/>
  <c r="I13" i="9"/>
  <c r="J13" i="9"/>
  <c r="L13" i="9"/>
  <c r="J3" i="9"/>
  <c r="L3" i="9"/>
  <c r="J4" i="9"/>
  <c r="L4" i="9"/>
  <c r="J5" i="9"/>
  <c r="L5" i="9"/>
  <c r="B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<sst xmlns="http://schemas.openxmlformats.org/spreadsheetml/2006/main" count="180291" uniqueCount="39134">
  <si>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</si>
  <si>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</si>
  <si>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</si>
  <si>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</si>
  <si>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</si>
  <si>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</si>
  <si>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</si>
  <si>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</si>
  <si>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</si>
  <si>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</si>
  <si>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</si>
  <si>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</si>
  <si>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</si>
  <si>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</si>
  <si>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</si>
  <si>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</si>
  <si>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</si>
  <si>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</si>
  <si>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</si>
  <si>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</si>
  <si>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</si>
  <si>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</si>
  <si>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</si>
  <si>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</si>
  <si>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</si>
  <si>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</si>
  <si>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</si>
  <si>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</si>
  <si>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</si>
  <si>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</si>
  <si>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</si>
  <si>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</si>
  <si>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</si>
  <si>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</si>
  <si>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</si>
  <si>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</si>
  <si>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</si>
  <si>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</si>
  <si>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</si>
  <si>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</si>
  <si>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</si>
  <si>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</si>
  <si>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</si>
  <si>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</si>
  <si>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</si>
  <si>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</si>
  <si>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</si>
  <si>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</si>
  <si>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</si>
  <si>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</si>
  <si>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</si>
  <si>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</si>
  <si>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</si>
  <si>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</si>
  <si>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</si>
  <si>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</si>
  <si>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</si>
  <si>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</si>
  <si>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</si>
  <si>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</si>
  <si>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</si>
  <si>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</si>
  <si>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</si>
  <si>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</si>
  <si>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</si>
  <si>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</si>
  <si>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</si>
  <si>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</si>
  <si>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</si>
  <si>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</si>
  <si>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</si>
  <si>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</si>
  <si>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</si>
  <si>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</si>
  <si>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</si>
  <si>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</si>
  <si>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</si>
  <si>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</si>
  <si>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</si>
  <si>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</si>
  <si>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</si>
  <si>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</si>
  <si>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</si>
  <si>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</si>
  <si>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</si>
  <si>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</si>
  <si>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</si>
  <si>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</si>
  <si>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</si>
  <si>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</si>
  <si>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</si>
  <si>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</si>
  <si>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</si>
  <si>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</si>
  <si>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</si>
  <si>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</si>
  <si>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</si>
  <si>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</si>
  <si>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</si>
  <si>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</si>
  <si>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</si>
  <si>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</si>
  <si>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</si>
  <si>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</si>
  <si>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</si>
  <si>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</si>
  <si>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</si>
  <si>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</si>
  <si>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</si>
  <si>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</si>
  <si>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</si>
  <si>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</si>
  <si>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</si>
  <si>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</si>
  <si>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</si>
  <si>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</si>
  <si>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</si>
  <si>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</si>
  <si>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</si>
  <si>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</si>
  <si>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</si>
  <si>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</si>
  <si>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</si>
  <si>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</si>
  <si>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</si>
  <si>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</si>
  <si>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</si>
  <si>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</si>
  <si>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</si>
  <si>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</si>
  <si>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</si>
  <si>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</si>
  <si>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</si>
  <si>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</si>
  <si>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</si>
  <si>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</si>
  <si>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</si>
  <si>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</si>
  <si>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</si>
  <si>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</si>
  <si>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</si>
  <si>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</si>
  <si>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</si>
  <si>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</si>
  <si>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</si>
  <si>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</si>
  <si>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</si>
  <si>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</si>
  <si>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</si>
  <si>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</si>
  <si>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</si>
  <si>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</si>
  <si>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</si>
  <si>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</si>
  <si>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</si>
  <si>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</si>
  <si>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</si>
  <si>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</si>
  <si>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</si>
  <si>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</si>
  <si>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</si>
  <si>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</si>
  <si>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</si>
  <si>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</si>
  <si>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</si>
  <si>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</si>
  <si>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</si>
  <si>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</si>
  <si>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</si>
  <si>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</si>
  <si>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</si>
  <si>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</si>
  <si>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</si>
  <si>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</si>
  <si>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</si>
  <si>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</si>
  <si>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</si>
  <si>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</si>
  <si>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</si>
  <si>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</si>
  <si>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</si>
  <si>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</si>
  <si>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</si>
  <si>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</si>
  <si>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</si>
  <si>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</si>
  <si>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</si>
  <si>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</si>
  <si>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</si>
  <si>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</si>
  <si>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</si>
  <si>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</si>
  <si>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</si>
  <si>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</si>
  <si>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</si>
  <si>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</si>
  <si>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</si>
  <si>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</si>
  <si>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</si>
  <si>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</si>
  <si>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</si>
  <si>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</si>
  <si>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</si>
  <si>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</si>
  <si>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</si>
  <si>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</si>
  <si>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</si>
  <si>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</si>
  <si>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</si>
  <si>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</si>
  <si>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</si>
  <si>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</si>
  <si>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</si>
  <si>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</si>
  <si>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</si>
  <si>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</si>
  <si>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</si>
  <si>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</si>
  <si>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</si>
  <si>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</si>
  <si>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</si>
  <si>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</si>
  <si>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</si>
  <si>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</si>
  <si>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</si>
  <si>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</si>
  <si>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</si>
  <si>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</si>
  <si>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</si>
  <si>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</si>
  <si>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</si>
  <si>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</si>
  <si>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</si>
  <si>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</si>
  <si>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</si>
  <si>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</si>
  <si>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</si>
  <si>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</si>
  <si>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</si>
  <si>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</si>
  <si>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</si>
  <si>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</si>
  <si>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</si>
  <si>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</si>
  <si>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</si>
  <si>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</si>
  <si>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</si>
  <si>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</si>
  <si>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</si>
  <si>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</si>
  <si>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</si>
  <si>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</si>
  <si>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</si>
  <si>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</si>
  <si>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</si>
  <si>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</si>
  <si>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</si>
  <si>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</si>
  <si>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</si>
  <si>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</si>
  <si>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</si>
  <si>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</si>
  <si>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</si>
  <si>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</si>
  <si>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</si>
  <si>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</si>
  <si>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</si>
  <si>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</si>
  <si>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</si>
  <si>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</si>
  <si>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</si>
  <si>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</si>
  <si>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</si>
  <si>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</si>
  <si>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</si>
  <si>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</si>
  <si>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</si>
  <si>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</si>
  <si>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</si>
  <si>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</si>
  <si>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</si>
  <si>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</si>
  <si>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</si>
  <si>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</si>
  <si>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</si>
  <si>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</si>
  <si>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</si>
  <si>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</si>
  <si>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</si>
  <si>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</si>
  <si>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</si>
  <si>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</si>
  <si>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</si>
  <si>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</si>
  <si>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</si>
  <si>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</si>
  <si>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</si>
  <si>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</si>
  <si>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</si>
  <si>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</si>
  <si>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</si>
  <si>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</si>
  <si>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</si>
  <si>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</si>
  <si>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</si>
  <si>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</si>
  <si>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</si>
  <si>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</si>
  <si>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</si>
  <si>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</si>
  <si>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</si>
  <si>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</si>
  <si>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</si>
  <si>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</si>
  <si>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</si>
  <si>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</si>
  <si>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</si>
  <si>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</si>
  <si>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</si>
  <si>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</si>
  <si>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</si>
  <si>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</si>
  <si>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</si>
  <si>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</si>
  <si>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</si>
  <si>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</si>
  <si>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</si>
  <si>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</si>
  <si>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</si>
  <si>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</si>
  <si>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</si>
  <si>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</si>
  <si>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</si>
  <si>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</si>
  <si>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</si>
  <si>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</si>
  <si>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</si>
  <si>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</si>
  <si>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</si>
  <si>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</si>
  <si>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</si>
  <si>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</si>
  <si>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</si>
  <si>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</si>
  <si>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</si>
  <si>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</si>
  <si>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</si>
  <si>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</si>
  <si>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</si>
  <si>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</si>
  <si>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</si>
  <si>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</si>
  <si>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</si>
  <si>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</si>
  <si>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</si>
  <si>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</si>
  <si>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</si>
  <si>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</si>
  <si>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</si>
  <si>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</si>
  <si>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</si>
  <si>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</si>
  <si>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</si>
  <si>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</si>
  <si>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</si>
  <si>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</si>
  <si>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</si>
  <si>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</si>
  <si>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</si>
  <si>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</si>
  <si>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</si>
  <si>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</si>
  <si>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</si>
  <si>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</si>
  <si>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</si>
  <si>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</si>
  <si>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</si>
  <si>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</si>
  <si>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</si>
  <si>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</si>
  <si>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</si>
  <si>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</si>
  <si>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</si>
  <si>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</si>
  <si>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</si>
  <si>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</si>
  <si>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</si>
  <si>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</si>
  <si>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</si>
  <si>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</si>
  <si>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</si>
  <si>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</si>
  <si>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</si>
  <si>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</si>
  <si>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</si>
  <si>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</si>
  <si>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</si>
  <si>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</si>
  <si>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</si>
  <si>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</si>
  <si>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</si>
  <si>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</si>
  <si>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</si>
  <si>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</si>
  <si>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</si>
  <si>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</si>
  <si>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</si>
  <si>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</si>
  <si>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</si>
  <si>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</si>
  <si>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</si>
  <si>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</si>
  <si>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</si>
  <si>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</si>
  <si>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</si>
  <si>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</si>
  <si>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</si>
  <si>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</si>
  <si>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</si>
  <si>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</si>
  <si>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</si>
  <si>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</si>
  <si>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</si>
  <si>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</si>
  <si>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</si>
  <si>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</si>
  <si>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</si>
  <si>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</si>
  <si>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</si>
  <si>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</si>
  <si>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</si>
  <si>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</si>
  <si>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</si>
  <si>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</si>
  <si>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</si>
  <si>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</si>
  <si>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</si>
  <si>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</si>
  <si>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</si>
  <si>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</si>
  <si>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</si>
  <si>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</si>
  <si>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</si>
  <si>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</si>
  <si>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</si>
  <si>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</si>
  <si>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</si>
  <si>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</si>
  <si>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</si>
  <si>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</si>
  <si>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</si>
  <si>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</si>
  <si>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</si>
  <si>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</si>
  <si>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</si>
  <si>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</si>
  <si>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</si>
  <si>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</si>
  <si>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</si>
  <si>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</si>
  <si>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</si>
  <si>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</si>
  <si>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</si>
  <si>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</si>
  <si>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</si>
  <si>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</si>
  <si>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</si>
  <si>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</si>
  <si>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</si>
  <si>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</si>
  <si>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</si>
  <si>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</si>
  <si>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</si>
  <si>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</si>
  <si>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</si>
  <si>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</si>
  <si>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</si>
  <si>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</si>
  <si>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</si>
  <si>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</si>
  <si>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</si>
  <si>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</si>
  <si>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</si>
  <si>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</si>
  <si>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</si>
  <si>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</si>
  <si>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</si>
  <si>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</si>
  <si>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</si>
  <si>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</si>
  <si>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</si>
  <si>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</si>
  <si>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</si>
  <si>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</si>
  <si>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</si>
  <si>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</si>
  <si>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</si>
  <si>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</si>
  <si>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</si>
  <si>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</si>
  <si>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</si>
  <si>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</si>
  <si>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</si>
  <si>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</si>
  <si>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</si>
  <si>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</si>
  <si>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</si>
  <si>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</si>
  <si>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</si>
  <si>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</si>
  <si>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</si>
  <si>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</si>
  <si>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</si>
  <si>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</si>
  <si>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</si>
  <si>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</si>
  <si>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</si>
  <si>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</si>
  <si>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</si>
  <si>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</si>
  <si>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</si>
  <si>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</si>
  <si>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</si>
  <si>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</si>
  <si>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</si>
  <si>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</si>
  <si>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</si>
  <si>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</si>
  <si>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</si>
  <si>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</si>
  <si>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</si>
  <si>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</si>
  <si>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</si>
  <si>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</si>
  <si>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</si>
  <si>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</si>
  <si>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</si>
  <si>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</si>
  <si>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</si>
  <si>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</si>
  <si>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</si>
  <si>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</si>
  <si>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</si>
  <si>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</si>
  <si>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</si>
  <si>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</si>
  <si>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</si>
  <si>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</si>
  <si>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</si>
  <si>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</si>
  <si>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</si>
  <si>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</si>
  <si>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</si>
  <si>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</si>
  <si>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</si>
  <si>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</si>
  <si>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</si>
  <si>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</si>
  <si>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</si>
  <si>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</si>
  <si>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</si>
  <si>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</si>
  <si>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</si>
  <si>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</si>
  <si>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</si>
  <si>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</si>
  <si>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</si>
  <si>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</si>
  <si>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</si>
  <si>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</si>
  <si>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</si>
  <si>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</si>
  <si>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</si>
  <si>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</si>
  <si>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</si>
  <si>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</si>
  <si>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</si>
  <si>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</si>
  <si>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</si>
  <si>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</si>
  <si>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</si>
  <si>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</si>
  <si>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</si>
  <si>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</si>
  <si>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</si>
  <si>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</si>
  <si>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</si>
  <si>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</si>
  <si>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</si>
  <si>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</si>
  <si>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</si>
  <si>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</si>
  <si>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</si>
  <si>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</si>
  <si>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</si>
  <si>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</si>
  <si>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</si>
  <si>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</si>
  <si>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</si>
  <si>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</si>
  <si>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</si>
  <si>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</si>
  <si>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</si>
  <si>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</si>
  <si>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</si>
  <si>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</si>
  <si>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</si>
  <si>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</si>
  <si>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</si>
  <si>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</si>
  <si>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</si>
  <si>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</si>
  <si>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</si>
  <si>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</si>
  <si>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</si>
  <si>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</si>
  <si>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</si>
  <si>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</si>
  <si>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</si>
  <si>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</si>
  <si>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</si>
  <si>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</si>
  <si>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</si>
  <si>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</si>
  <si>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</si>
  <si>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</si>
  <si>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</si>
  <si>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</si>
  <si>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</si>
  <si>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</si>
  <si>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</si>
  <si>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</si>
  <si>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</si>
  <si>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</si>
  <si>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</si>
  <si>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</si>
  <si>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</si>
  <si>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</si>
  <si>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</si>
  <si>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</si>
  <si>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</si>
  <si>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</si>
  <si>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</si>
  <si>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</si>
  <si>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</si>
  <si>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</si>
  <si>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</si>
  <si>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</si>
  <si>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</si>
  <si>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</si>
  <si>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</si>
  <si>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</si>
  <si>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</si>
  <si>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</si>
  <si>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</si>
  <si>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</si>
  <si>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</si>
  <si>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</si>
  <si>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</si>
  <si>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</si>
  <si>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</si>
  <si>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</si>
  <si>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</si>
  <si>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</si>
  <si>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</si>
  <si>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</si>
  <si>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</si>
  <si>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</si>
  <si>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</si>
  <si>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</si>
  <si>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</si>
  <si>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</si>
  <si>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</si>
  <si>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</si>
  <si>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</si>
  <si>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</si>
  <si>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</si>
  <si>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</si>
  <si>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</si>
  <si>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</si>
  <si>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</si>
  <si>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</si>
  <si>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</si>
  <si>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</si>
  <si>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</si>
  <si>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</si>
  <si>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</si>
  <si>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</si>
  <si>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</si>
  <si>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</si>
  <si>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</si>
  <si>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</si>
  <si>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</si>
  <si>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</si>
  <si>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</si>
  <si>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</si>
  <si>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</si>
  <si>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</si>
  <si>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</si>
  <si>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</si>
  <si>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</si>
  <si>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</si>
  <si>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</si>
  <si>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</si>
  <si>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</si>
  <si>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</si>
  <si>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</si>
  <si>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</si>
  <si>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</si>
  <si>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</si>
  <si>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</si>
  <si>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</si>
  <si>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</si>
  <si>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</si>
  <si>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</si>
  <si>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</si>
  <si>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</si>
  <si>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</si>
  <si>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</si>
  <si>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</si>
  <si>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</si>
  <si>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</si>
  <si>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</si>
  <si>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</si>
  <si>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</si>
  <si>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</si>
  <si>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</si>
  <si>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</si>
  <si>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</si>
  <si>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</si>
  <si>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</si>
  <si>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</si>
  <si>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</si>
  <si>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</si>
  <si>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</si>
  <si>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</si>
  <si>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</si>
  <si>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</si>
  <si>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</si>
  <si>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</si>
  <si>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</si>
  <si>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</si>
  <si>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</si>
  <si>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</si>
  <si>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</si>
  <si>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</si>
  <si>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</si>
  <si>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</si>
  <si>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</si>
  <si>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</si>
  <si>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</si>
  <si>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</si>
  <si>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</si>
  <si>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</si>
  <si>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</si>
  <si>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</si>
  <si>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</si>
  <si>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</si>
  <si>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</si>
  <si>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</si>
  <si>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</si>
  <si>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</si>
  <si>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</si>
  <si>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</si>
  <si>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</si>
  <si>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</si>
  <si>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</si>
  <si>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</si>
  <si>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</si>
  <si>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</si>
  <si>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</si>
  <si>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</si>
  <si>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</si>
  <si>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</si>
  <si>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</si>
  <si>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</si>
  <si>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</si>
  <si>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</si>
  <si>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</si>
  <si>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</si>
  <si>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</si>
  <si>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</si>
  <si>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</si>
  <si>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</si>
  <si>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</si>
  <si>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</si>
  <si>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</si>
  <si>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</si>
  <si>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</si>
  <si>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</si>
  <si>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</si>
  <si>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</si>
  <si>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</si>
  <si>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</si>
  <si>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</si>
  <si>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</si>
  <si>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</si>
  <si>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</si>
  <si>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</si>
  <si>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</si>
  <si>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</si>
  <si>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</si>
  <si>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</si>
  <si>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</si>
  <si>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</si>
  <si>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</si>
  <si>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</si>
  <si>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</si>
  <si>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</si>
  <si>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</si>
  <si>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</si>
  <si>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</si>
  <si>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</si>
  <si>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</si>
  <si>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</si>
  <si>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</si>
  <si>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</si>
  <si>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</si>
  <si>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</si>
  <si>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</si>
  <si>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</si>
  <si>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</si>
  <si>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</si>
  <si>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</si>
  <si>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</si>
  <si>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</si>
  <si>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</si>
  <si>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</si>
  <si>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</si>
  <si>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</si>
  <si>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</si>
  <si>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</si>
  <si>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</si>
  <si>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</si>
  <si>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</si>
  <si>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</si>
  <si>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</si>
  <si>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</si>
  <si>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</si>
  <si>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</si>
  <si>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</si>
  <si>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</si>
  <si>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</si>
  <si>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</si>
  <si>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</si>
  <si>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</si>
  <si>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</si>
  <si>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</si>
  <si>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</si>
  <si>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</si>
  <si>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</si>
  <si>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</si>
  <si>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</si>
  <si>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</si>
  <si>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</si>
  <si>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</si>
  <si>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</si>
  <si>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</si>
  <si>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</si>
  <si>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</si>
  <si>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</si>
  <si>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</si>
  <si>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</si>
  <si>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</si>
  <si>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</si>
  <si>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</si>
  <si>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</si>
  <si>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</si>
  <si>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</si>
  <si>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</si>
  <si>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</si>
  <si>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</si>
  <si>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</si>
  <si>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</si>
  <si>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</si>
  <si>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</si>
  <si>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</si>
  <si>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</si>
  <si>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</si>
  <si>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</si>
  <si>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</si>
  <si>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</si>
  <si>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</si>
  <si>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</si>
  <si>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</si>
  <si>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</si>
  <si>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</si>
  <si>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</si>
  <si>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</si>
  <si>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</si>
  <si>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</si>
  <si>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</si>
  <si>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</si>
  <si>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</si>
  <si>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</si>
  <si>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</si>
  <si>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</si>
  <si>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</si>
  <si>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</si>
  <si>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</si>
  <si>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</si>
  <si>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</si>
  <si>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</si>
  <si>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</si>
  <si>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</si>
  <si>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</si>
  <si>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</si>
  <si>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</si>
  <si>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</si>
  <si>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</si>
  <si>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</si>
  <si>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</si>
  <si>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</si>
  <si>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</si>
  <si>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</si>
  <si>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</si>
  <si>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</si>
  <si>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</si>
  <si>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</si>
  <si>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</si>
  <si>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</si>
  <si>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</si>
  <si>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</si>
  <si>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</si>
  <si>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</si>
  <si>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</si>
  <si>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</si>
  <si>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</si>
  <si>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</si>
  <si>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</si>
  <si>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</si>
  <si>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</si>
  <si>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</si>
  <si>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</si>
  <si>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</si>
  <si>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</si>
  <si>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</si>
  <si>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</si>
  <si>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</si>
  <si>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</si>
  <si>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</si>
  <si>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</si>
  <si>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</si>
  <si>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</si>
  <si>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</si>
  <si>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</si>
  <si>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</si>
  <si>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</si>
  <si>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</si>
  <si>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</si>
  <si>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</si>
  <si>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</si>
  <si>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</si>
  <si>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</si>
  <si>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</si>
  <si>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</si>
  <si>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</si>
  <si>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</si>
  <si>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</si>
  <si>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</si>
  <si>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</si>
  <si>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</si>
  <si>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</si>
  <si>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</si>
  <si>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</si>
  <si>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</si>
  <si>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</si>
  <si>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</si>
  <si>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</si>
  <si>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</si>
  <si>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</si>
  <si>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</si>
  <si>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</si>
  <si>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</si>
  <si>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</si>
  <si>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</si>
  <si>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</si>
  <si>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</si>
  <si>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</si>
  <si>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</si>
  <si>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</si>
  <si>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</si>
  <si>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</si>
  <si>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</si>
  <si>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</si>
  <si>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</si>
  <si>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</si>
  <si>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</si>
  <si>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</si>
  <si>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</si>
  <si>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</si>
  <si>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</si>
  <si>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</si>
  <si>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</si>
  <si>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</si>
  <si>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</si>
  <si>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</si>
  <si>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</si>
  <si>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</si>
  <si>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</si>
  <si>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</si>
  <si>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</si>
  <si>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</si>
  <si>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</si>
  <si>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</si>
  <si>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</si>
  <si>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</si>
  <si>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</si>
  <si>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</si>
  <si>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</si>
  <si>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</si>
  <si>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</si>
  <si>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</si>
  <si>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</si>
  <si>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</si>
  <si>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</si>
  <si>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</si>
  <si>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</si>
  <si>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</si>
  <si>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</si>
  <si>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</si>
  <si>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</si>
  <si>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</si>
  <si>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</si>
  <si>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</si>
  <si>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</si>
  <si>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</si>
  <si>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</si>
  <si>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</si>
  <si>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</si>
  <si>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</si>
  <si>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</si>
  <si>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</si>
  <si>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</si>
  <si>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</si>
  <si>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</si>
  <si>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</si>
  <si>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</si>
  <si>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</si>
  <si>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</si>
  <si>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</si>
  <si>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</si>
  <si>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</si>
  <si>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</si>
  <si>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</si>
  <si>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</si>
  <si>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</si>
  <si>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</si>
  <si>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</si>
  <si>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</si>
  <si>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</si>
  <si>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</si>
  <si>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</si>
  <si>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</si>
  <si>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</si>
  <si>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</si>
  <si>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</si>
  <si>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</si>
  <si>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</si>
  <si>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</si>
  <si>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</si>
  <si>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</si>
  <si>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</si>
  <si>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</si>
  <si>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</si>
  <si>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</si>
  <si>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</si>
  <si>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</si>
  <si>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</si>
  <si>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</si>
  <si>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</si>
  <si>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</si>
  <si>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</si>
  <si>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</si>
  <si>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</si>
  <si>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</si>
  <si>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</si>
  <si>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</si>
  <si>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</si>
  <si>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</si>
  <si>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</si>
  <si>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</si>
  <si>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</si>
  <si>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</si>
  <si>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</si>
  <si>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</si>
  <si>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</si>
  <si>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</si>
  <si>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</si>
  <si>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</si>
  <si>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</si>
  <si>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</si>
  <si>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</si>
  <si>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</si>
  <si>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</si>
  <si>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</si>
  <si>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</si>
  <si>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</si>
  <si>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</si>
  <si>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</si>
  <si>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</si>
  <si>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</si>
  <si>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</si>
  <si>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</si>
  <si>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</si>
  <si>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</si>
  <si>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</si>
  <si>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</si>
  <si>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</si>
  <si>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</si>
  <si>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</si>
  <si>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</si>
  <si>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</si>
  <si>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</si>
  <si>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</si>
  <si>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</si>
  <si>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</si>
  <si>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</si>
  <si>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</si>
  <si>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</si>
  <si>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</si>
  <si>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</si>
  <si>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</si>
  <si>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</si>
  <si>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</si>
  <si>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</si>
  <si>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</si>
  <si>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</si>
  <si>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</si>
  <si>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</si>
  <si>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</si>
  <si>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</si>
  <si>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</si>
  <si>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</si>
  <si>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</si>
  <si>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</si>
  <si>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</si>
  <si>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</si>
  <si>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</si>
  <si>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</si>
  <si>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</si>
  <si>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</si>
  <si>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</si>
  <si>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</si>
  <si>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</si>
  <si>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</si>
  <si>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</si>
  <si>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</si>
  <si>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</si>
  <si>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</si>
  <si>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</si>
  <si>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</si>
  <si>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</si>
  <si>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</si>
  <si>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</si>
  <si>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</si>
  <si>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</si>
  <si>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</si>
  <si>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</si>
  <si>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</si>
  <si>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</si>
  <si>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</si>
  <si>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</si>
  <si>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</si>
  <si>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</si>
  <si>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</si>
  <si>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</si>
  <si>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</si>
  <si>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</si>
  <si>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</si>
  <si>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</si>
  <si>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</si>
  <si>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</si>
  <si>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</si>
  <si>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</si>
  <si>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</si>
  <si>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</si>
  <si>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</si>
  <si>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</si>
  <si>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</si>
  <si>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</si>
  <si>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</si>
  <si>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</si>
  <si>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</si>
  <si>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</si>
  <si>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</si>
  <si>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</si>
  <si>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</si>
  <si>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</si>
  <si>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</si>
  <si>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</si>
  <si>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</si>
  <si>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</si>
  <si>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</si>
  <si>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</si>
  <si>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</si>
  <si>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</si>
  <si>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</si>
  <si>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</si>
  <si>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</si>
  <si>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</si>
  <si>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</si>
  <si>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</si>
  <si>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</si>
  <si>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</si>
  <si>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</si>
  <si>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</si>
  <si>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</si>
  <si>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</si>
  <si>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</si>
  <si>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</si>
  <si>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</si>
  <si>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</si>
  <si>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</si>
  <si>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</si>
  <si>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</si>
  <si>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</si>
  <si>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</si>
  <si>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</si>
  <si>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</si>
  <si>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</si>
  <si>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</si>
  <si>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</si>
  <si>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</si>
  <si>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</si>
  <si>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</si>
  <si>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</si>
  <si>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</si>
  <si>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</si>
  <si>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</si>
  <si>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</si>
  <si>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</si>
  <si>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</si>
  <si>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</si>
  <si>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</si>
  <si>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</si>
  <si>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</si>
  <si>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</si>
  <si>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</si>
  <si>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</si>
  <si>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</si>
  <si>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</si>
  <si>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</si>
  <si>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</si>
  <si>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</si>
  <si>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</si>
  <si>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</si>
  <si>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</si>
  <si>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</si>
  <si>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</si>
  <si>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</si>
  <si>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</si>
  <si>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</si>
  <si>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</si>
  <si>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</si>
  <si>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</si>
  <si>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</si>
  <si>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</si>
  <si>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</si>
  <si>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</si>
  <si>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</si>
  <si>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</si>
  <si>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</si>
  <si>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</si>
  <si>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</si>
  <si>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</si>
  <si>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</si>
  <si>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</si>
  <si>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</si>
  <si>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</si>
  <si>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</si>
  <si>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</si>
  <si>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</si>
  <si>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</si>
  <si>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</si>
  <si>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</si>
  <si>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</si>
  <si>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</si>
  <si>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</si>
  <si>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</si>
  <si>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</si>
  <si>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</si>
  <si>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</si>
  <si>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</si>
  <si>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</si>
  <si>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</si>
  <si>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</si>
  <si>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</si>
  <si>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</si>
  <si>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</si>
  <si>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</si>
  <si>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</si>
  <si>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</si>
  <si>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</si>
  <si>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</si>
  <si>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</si>
  <si>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</si>
  <si>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</si>
  <si>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</si>
  <si>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</si>
  <si>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</si>
  <si>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</si>
  <si>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</si>
  <si>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</si>
  <si>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</si>
  <si>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</si>
  <si>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</si>
  <si>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</si>
  <si>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</si>
  <si>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</si>
  <si>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</si>
  <si>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</si>
  <si>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</si>
  <si>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</si>
  <si>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</si>
  <si>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</si>
  <si>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</si>
  <si>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</si>
  <si>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</si>
  <si>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</si>
  <si>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</si>
  <si>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</si>
  <si>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</si>
  <si>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</si>
  <si>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</si>
  <si>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</si>
  <si>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</si>
  <si>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</si>
  <si>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</si>
  <si>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</si>
  <si>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</si>
  <si>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</si>
  <si>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</si>
  <si>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</si>
  <si>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</si>
  <si>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</si>
  <si>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</si>
  <si>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</si>
  <si>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</si>
  <si>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</si>
  <si>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</si>
  <si>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</si>
  <si>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</si>
  <si>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</si>
  <si>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</si>
  <si>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</si>
  <si>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</si>
  <si>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</si>
  <si>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</si>
  <si>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</si>
  <si>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</si>
  <si>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</si>
  <si>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</si>
  <si>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</si>
  <si>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</si>
  <si>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</si>
  <si>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</si>
  <si>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</si>
  <si>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</si>
  <si>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</si>
  <si>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</si>
  <si>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</si>
  <si>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</si>
  <si>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</si>
  <si>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</si>
  <si>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</si>
  <si>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</si>
  <si>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</si>
  <si>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</si>
  <si>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</si>
  <si>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</si>
  <si>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</si>
  <si>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</si>
  <si>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</si>
  <si>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</si>
  <si>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</si>
  <si>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</si>
  <si>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</si>
  <si>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</si>
  <si>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</si>
  <si>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</si>
  <si>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</si>
  <si>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</si>
  <si>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</si>
  <si>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</si>
  <si>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</si>
  <si>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</si>
  <si>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</si>
  <si>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</si>
  <si>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</si>
  <si>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</si>
  <si>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</si>
  <si>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</si>
  <si>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</si>
  <si>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</si>
  <si>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</si>
  <si>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</si>
  <si>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</si>
  <si>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</si>
  <si>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</si>
  <si>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</si>
  <si>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</si>
  <si>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</si>
  <si>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</si>
  <si>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</si>
  <si>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</si>
  <si>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</si>
  <si>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</si>
  <si>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</si>
  <si>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</si>
  <si>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</si>
  <si>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</si>
  <si>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</si>
  <si>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</si>
  <si>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</si>
  <si>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</si>
  <si>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</si>
  <si>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</si>
  <si>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</si>
  <si>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</si>
  <si>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</si>
  <si>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</si>
  <si>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</si>
  <si>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</si>
  <si>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</si>
  <si>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</si>
  <si>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</si>
  <si>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</si>
  <si>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</si>
  <si>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</si>
  <si>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</si>
  <si>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</si>
  <si>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</si>
  <si>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</si>
  <si>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</si>
  <si>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</si>
  <si>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</si>
  <si>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</si>
  <si>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</si>
  <si>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</si>
  <si>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</si>
  <si>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</si>
  <si>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</si>
  <si>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</si>
  <si>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</si>
  <si>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</si>
  <si>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</si>
  <si>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</si>
  <si>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</si>
  <si>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</si>
  <si>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</si>
  <si>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</si>
  <si>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</si>
  <si>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</si>
  <si>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</si>
  <si>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</si>
  <si>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</si>
  <si>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</si>
  <si>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</si>
  <si>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</si>
  <si>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</si>
  <si>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</si>
  <si>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</si>
  <si>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</si>
  <si>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</si>
  <si>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</si>
  <si>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</si>
  <si>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</si>
  <si>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</si>
  <si>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</si>
  <si>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</si>
  <si>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</si>
  <si>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</si>
  <si>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</si>
  <si>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</si>
  <si>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</si>
  <si>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</si>
  <si>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</si>
  <si>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</si>
  <si>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</si>
  <si>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</si>
  <si>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</si>
  <si>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</si>
  <si>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</si>
  <si>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</si>
  <si>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</si>
  <si>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</si>
  <si>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</si>
  <si>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</si>
  <si>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</si>
  <si>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</si>
  <si>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</si>
  <si>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</si>
  <si>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</si>
  <si>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</si>
  <si>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</si>
  <si>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</si>
  <si>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</si>
  <si>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</si>
  <si>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</si>
  <si>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</si>
  <si>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</si>
  <si>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</si>
  <si>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</si>
  <si>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</si>
  <si>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</si>
  <si>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</si>
  <si>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</si>
  <si>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</si>
  <si>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</si>
  <si>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</si>
  <si>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</si>
  <si>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</si>
  <si>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</si>
  <si>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</si>
  <si>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</si>
  <si>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</si>
  <si>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</si>
  <si>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</si>
  <si>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</si>
  <si>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</si>
  <si>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</si>
  <si>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</si>
  <si>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</si>
  <si>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</si>
  <si>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</si>
  <si>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</si>
  <si>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</si>
  <si>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</si>
  <si>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</si>
  <si>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</si>
  <si>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</si>
  <si>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</si>
  <si>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</si>
  <si>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</si>
  <si>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</si>
  <si>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</si>
  <si>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</si>
  <si>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</si>
  <si>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</si>
  <si>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</si>
  <si>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</si>
  <si>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</si>
  <si>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</si>
  <si>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</si>
  <si>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</si>
  <si>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</si>
  <si>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</si>
  <si>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</si>
  <si>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</si>
  <si>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</si>
  <si>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</si>
  <si>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</si>
  <si>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</si>
  <si>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</si>
  <si>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</si>
  <si>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</si>
  <si>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</si>
  <si>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</si>
  <si>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</si>
  <si>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</si>
  <si>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</si>
  <si>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</si>
  <si>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</si>
  <si>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</si>
  <si>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</si>
  <si>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</si>
  <si>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</si>
  <si>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</si>
  <si>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</si>
  <si>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</si>
  <si>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</si>
  <si>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</si>
  <si>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</si>
  <si>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</si>
  <si>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</si>
  <si>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</si>
  <si>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</si>
  <si>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</si>
  <si>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</si>
  <si>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</si>
  <si>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</si>
  <si>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</si>
  <si>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</si>
  <si>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</si>
  <si>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</si>
  <si>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</si>
  <si>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</si>
  <si>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</si>
  <si>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</si>
  <si>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</si>
  <si>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</si>
  <si>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</si>
  <si>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</si>
  <si>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</si>
  <si>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</si>
  <si>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</si>
  <si>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</si>
  <si>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</si>
  <si>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</si>
  <si>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</si>
  <si>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</si>
  <si>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</si>
  <si>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</si>
  <si>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</si>
  <si>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</si>
  <si>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</si>
  <si>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</si>
  <si>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</si>
  <si>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</si>
  <si>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</si>
  <si>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</si>
  <si>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</si>
  <si>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</si>
  <si>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</si>
  <si>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</si>
  <si>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</si>
  <si>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</si>
  <si>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</si>
  <si>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</si>
  <si>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</si>
  <si>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</si>
  <si>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</si>
  <si>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</si>
  <si>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</si>
  <si>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</si>
  <si>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</si>
  <si>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</si>
  <si>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</si>
  <si>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</si>
  <si>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</si>
  <si>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</si>
  <si>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</si>
  <si>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</si>
  <si>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</si>
  <si>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</si>
  <si>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</si>
  <si>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</si>
  <si>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</si>
  <si>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</si>
  <si>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</si>
  <si>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</si>
  <si>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</si>
  <si>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</si>
  <si>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</si>
  <si>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</si>
  <si>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</si>
  <si>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</si>
  <si>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</si>
  <si>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</si>
  <si>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</si>
  <si>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</si>
  <si>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</si>
  <si>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</si>
  <si>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</si>
  <si>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</si>
  <si>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</si>
  <si>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</si>
  <si>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</si>
  <si>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</si>
  <si>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</si>
  <si>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</si>
  <si>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</si>
  <si>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</si>
  <si>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</si>
  <si>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</si>
  <si>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</si>
  <si>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</si>
  <si>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</si>
  <si>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</si>
  <si>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</si>
  <si>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</si>
  <si>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</si>
  <si>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</si>
  <si>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</si>
  <si>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</si>
  <si>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</si>
  <si>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</si>
  <si>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</si>
  <si>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</si>
  <si>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</si>
  <si>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</si>
  <si>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</si>
  <si>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</si>
  <si>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</si>
  <si>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</si>
  <si>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</si>
  <si>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</si>
  <si>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</si>
  <si>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</si>
  <si>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</si>
  <si>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</si>
  <si>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</si>
  <si>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</si>
  <si>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</si>
  <si>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</si>
  <si>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</si>
  <si>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</si>
  <si>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</si>
  <si>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</si>
  <si>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</si>
  <si>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</si>
  <si>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</si>
  <si>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</si>
  <si>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</si>
  <si>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</si>
  <si>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</si>
  <si>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</si>
  <si>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</si>
  <si>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</si>
  <si>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</si>
  <si>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</si>
  <si>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</si>
  <si>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</si>
  <si>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</si>
  <si>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</si>
  <si>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</si>
  <si>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</si>
  <si>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</si>
  <si>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</si>
  <si>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</si>
  <si>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</si>
  <si>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</si>
  <si>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</si>
  <si>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</si>
  <si>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</si>
  <si>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</si>
  <si>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</si>
  <si>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</si>
  <si>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</si>
  <si>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</si>
  <si>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</si>
  <si>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</si>
  <si>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</si>
  <si>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</si>
  <si>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</si>
  <si>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</si>
  <si>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</si>
  <si>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</si>
  <si>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</si>
  <si>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</si>
  <si>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</si>
  <si>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</si>
  <si>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</si>
  <si>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</si>
  <si>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</si>
  <si>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</si>
  <si>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</si>
  <si>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</si>
  <si>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</si>
  <si>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</si>
  <si>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</si>
  <si>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</si>
  <si>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</si>
  <si>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</si>
  <si>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</si>
  <si>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</si>
  <si>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</si>
  <si>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</si>
  <si>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</si>
  <si>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</si>
  <si>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</si>
  <si>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</si>
  <si>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</si>
  <si>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</si>
  <si>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</si>
  <si>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</si>
  <si>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</si>
  <si>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</si>
  <si>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</si>
  <si>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</si>
  <si>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</si>
  <si>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</si>
  <si>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</si>
  <si>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</si>
  <si>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</si>
  <si>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</si>
  <si>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</si>
  <si>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</si>
  <si>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</si>
  <si>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</si>
  <si>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</si>
  <si>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</si>
  <si>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</si>
  <si>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</si>
  <si>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</si>
  <si>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</si>
  <si>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</si>
  <si>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</si>
  <si>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</si>
  <si>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</si>
  <si>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</si>
  <si>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</si>
  <si>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</si>
  <si>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</si>
  <si>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</si>
  <si>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</si>
  <si>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</si>
  <si>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</si>
  <si>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</si>
  <si>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</si>
  <si>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</si>
  <si>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</si>
  <si>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</si>
  <si>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</si>
  <si>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</si>
  <si>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</si>
  <si>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</si>
  <si>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</si>
  <si>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</si>
  <si>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</si>
  <si>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</si>
  <si>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</si>
  <si>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</si>
  <si>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</si>
  <si>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</si>
  <si>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</si>
  <si>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</si>
  <si>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</si>
  <si>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</si>
  <si>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</si>
  <si>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</si>
  <si>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</si>
  <si>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</si>
  <si>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</si>
  <si>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</si>
  <si>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</si>
  <si>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</si>
  <si>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</si>
  <si>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</si>
  <si>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</si>
  <si>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</si>
  <si>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</si>
  <si>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</si>
  <si>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</si>
  <si>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</si>
  <si>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</si>
  <si>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</si>
  <si>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</si>
  <si>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</si>
  <si>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</si>
  <si>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</si>
  <si>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</si>
  <si>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</si>
  <si>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</si>
  <si>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</si>
  <si>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</si>
  <si>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</si>
  <si>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</si>
  <si>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</si>
  <si>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</si>
  <si>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</si>
  <si>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</si>
  <si>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</si>
  <si>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</si>
  <si>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</si>
  <si>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</si>
  <si>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</si>
  <si>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</si>
  <si>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</si>
  <si>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</si>
  <si>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</si>
  <si>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</si>
  <si>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</si>
  <si>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</si>
  <si>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</si>
  <si>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</si>
  <si>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</si>
  <si>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</si>
  <si>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</si>
  <si>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</si>
  <si>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</si>
  <si>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</si>
  <si>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</si>
  <si>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</si>
  <si>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</si>
  <si>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</si>
  <si>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</si>
  <si>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</si>
  <si>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</si>
  <si>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</si>
  <si>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</si>
  <si>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</si>
  <si>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</si>
  <si>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</si>
  <si>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</si>
  <si>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</si>
  <si>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</si>
  <si>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</si>
  <si>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</si>
  <si>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</si>
  <si>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</si>
  <si>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</si>
  <si>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</si>
  <si>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</si>
  <si>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</si>
  <si>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</si>
  <si>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</si>
  <si>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</si>
  <si>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</si>
  <si>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</si>
  <si>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</si>
  <si>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</si>
  <si>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</si>
  <si>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</si>
  <si>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</si>
  <si>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</si>
  <si>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</si>
  <si>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</si>
  <si>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</si>
  <si>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</si>
  <si>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</si>
  <si>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</si>
  <si>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</si>
  <si>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</si>
  <si>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</si>
  <si>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</si>
  <si>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</si>
  <si>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</si>
  <si>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</si>
  <si>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</si>
  <si>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</si>
  <si>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</si>
  <si>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</si>
  <si>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</si>
  <si>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</si>
  <si>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</si>
  <si>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</si>
  <si>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</si>
  <si>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</si>
  <si>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</si>
  <si>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</si>
  <si>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</si>
  <si>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</si>
  <si>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</si>
  <si>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</si>
  <si>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</si>
  <si>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</si>
  <si>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</si>
  <si>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</si>
  <si>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</si>
  <si>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</si>
  <si>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</si>
  <si>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</si>
  <si>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</si>
  <si>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</si>
  <si>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</si>
  <si>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</si>
  <si>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</si>
  <si>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</si>
  <si>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</si>
  <si>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</si>
  <si>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</si>
  <si>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</si>
  <si>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</si>
  <si>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</si>
  <si>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</si>
  <si>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</si>
  <si>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</si>
  <si>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</si>
  <si>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</si>
  <si>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</si>
  <si>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</si>
  <si>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</si>
  <si>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</si>
  <si>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</si>
  <si>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</si>
  <si>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</si>
  <si>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</si>
  <si>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</si>
  <si>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</si>
  <si>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</si>
  <si>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</si>
  <si>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</si>
  <si>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</si>
  <si>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</si>
  <si>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</si>
  <si>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</si>
  <si>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</si>
  <si>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</si>
  <si>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</si>
  <si>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</si>
  <si>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</si>
  <si>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</si>
  <si>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</si>
  <si>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</si>
  <si>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</si>
  <si>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</si>
  <si>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</si>
  <si>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</si>
  <si>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</si>
  <si>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</si>
  <si>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</si>
  <si>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</si>
  <si>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</si>
  <si>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</si>
  <si>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</si>
  <si>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</si>
  <si>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</si>
  <si>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</si>
  <si>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</si>
  <si>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</si>
  <si>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</si>
  <si>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</si>
  <si>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</si>
  <si>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</si>
  <si>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</si>
  <si>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</si>
  <si>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</si>
  <si>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</si>
  <si>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</si>
  <si>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</si>
  <si>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</si>
  <si>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</si>
  <si>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</si>
  <si>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</si>
  <si>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</si>
  <si>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</si>
  <si>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</si>
  <si>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</si>
  <si>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</si>
  <si>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</si>
  <si>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</si>
  <si>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</si>
  <si>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</si>
  <si>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</si>
  <si>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</si>
  <si>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</si>
  <si>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</si>
  <si>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</si>
  <si>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</si>
  <si>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</si>
  <si>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</si>
  <si>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</si>
  <si>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</si>
  <si>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</si>
  <si>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</si>
  <si>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</si>
  <si>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</si>
  <si>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</si>
  <si>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</si>
  <si>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</si>
  <si>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</si>
  <si>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</si>
  <si>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</si>
  <si>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</si>
  <si>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</si>
  <si>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</si>
  <si>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</si>
  <si>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</si>
  <si>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</si>
  <si>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</si>
  <si>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</si>
  <si>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</si>
  <si>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</si>
  <si>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</si>
  <si>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</si>
  <si>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</si>
  <si>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</si>
  <si>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</si>
  <si>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</si>
  <si>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</si>
  <si>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</si>
  <si>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</si>
  <si>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</si>
  <si>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</si>
  <si>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</si>
  <si>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</si>
  <si>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</si>
  <si>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</si>
  <si>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</si>
  <si>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</si>
  <si>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</si>
  <si>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</si>
  <si>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</si>
  <si>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</si>
  <si>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</si>
  <si>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</si>
  <si>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</si>
  <si>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</si>
  <si>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</si>
  <si>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</si>
  <si>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</si>
  <si>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</si>
  <si>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</si>
  <si>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</si>
  <si>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</si>
  <si>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</si>
  <si>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</si>
  <si>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</si>
  <si>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</si>
  <si>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</si>
  <si>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</si>
  <si>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</si>
  <si>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</si>
  <si>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</si>
  <si>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</si>
  <si>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</si>
  <si>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</si>
  <si>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</si>
  <si>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</si>
  <si>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</si>
  <si>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</si>
  <si>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</si>
  <si>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</si>
  <si>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</si>
  <si>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</si>
  <si>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</si>
  <si>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</si>
  <si>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</si>
  <si>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</si>
  <si>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</si>
  <si>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</si>
  <si>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</si>
  <si>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</si>
  <si>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</si>
  <si>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</si>
  <si>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</si>
  <si>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</si>
  <si>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</si>
  <si>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</si>
  <si>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</si>
  <si>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</si>
  <si>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</si>
  <si>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</si>
  <si>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</si>
  <si>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</si>
  <si>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</si>
  <si>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</si>
  <si>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</si>
  <si>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</si>
  <si>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</si>
  <si>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</si>
  <si>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</si>
  <si>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</si>
  <si>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</si>
  <si>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</si>
  <si>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</si>
  <si>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</si>
  <si>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</si>
  <si>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</si>
  <si>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</si>
  <si>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</si>
  <si>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</si>
  <si>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</si>
  <si>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</si>
  <si>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</si>
  <si>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</si>
  <si>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</si>
  <si>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</si>
  <si>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</si>
  <si>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</si>
  <si>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</si>
  <si>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</si>
  <si>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</si>
  <si>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</si>
  <si>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</si>
  <si>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</si>
  <si>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</si>
  <si>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</si>
  <si>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</si>
  <si>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</si>
  <si>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</si>
  <si>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</si>
  <si>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</si>
  <si>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</si>
  <si>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</si>
  <si>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</si>
  <si>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</si>
  <si>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</si>
  <si>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</si>
  <si>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</si>
  <si>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</si>
  <si>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</si>
  <si>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</si>
  <si>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</si>
  <si>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</si>
  <si>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</si>
  <si>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</si>
  <si>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</si>
  <si>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</si>
  <si>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</si>
  <si>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</si>
  <si>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</si>
  <si>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</si>
  <si>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</si>
  <si>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</si>
  <si>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</si>
  <si>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</si>
  <si>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</si>
  <si>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</si>
  <si>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</si>
  <si>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</si>
  <si>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</si>
  <si>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</si>
  <si>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</si>
  <si>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</si>
  <si>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</si>
  <si>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</si>
  <si>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</si>
  <si>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</si>
  <si>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</si>
  <si>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</si>
  <si>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</si>
  <si>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</si>
  <si>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</si>
  <si>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</si>
  <si>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</si>
  <si>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</si>
  <si>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</si>
  <si>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</si>
  <si>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</si>
  <si>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</si>
  <si>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</si>
  <si>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</si>
  <si>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</si>
  <si>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</si>
  <si>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</si>
  <si>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</si>
  <si>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</si>
  <si>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</si>
  <si>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</si>
  <si>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</si>
  <si>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</si>
  <si>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</si>
  <si>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</si>
  <si>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</si>
  <si>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</si>
  <si>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</si>
  <si>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</si>
  <si>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</si>
  <si>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</si>
  <si>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</si>
  <si>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</si>
  <si>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</si>
  <si>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</si>
  <si>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</si>
  <si>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</si>
  <si>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</si>
  <si>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</si>
  <si>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</si>
  <si>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</si>
  <si>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</si>
  <si>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</si>
  <si>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</si>
  <si>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</si>
  <si>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</si>
  <si>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</si>
  <si>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</si>
  <si>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</si>
  <si>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</si>
  <si>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</si>
  <si>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</si>
  <si>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</si>
  <si>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</si>
  <si>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</si>
  <si>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</si>
  <si>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</si>
  <si>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</si>
  <si>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</si>
  <si>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</si>
  <si>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</si>
  <si>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</si>
  <si>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</si>
  <si>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</si>
  <si>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</si>
  <si>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</si>
  <si>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</si>
  <si>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</si>
  <si>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</si>
  <si>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</si>
  <si>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</si>
  <si>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</si>
  <si>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</si>
  <si>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</si>
  <si>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</si>
  <si>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</si>
  <si>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</si>
  <si>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</si>
  <si>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</si>
  <si>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</si>
  <si>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</si>
  <si>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</si>
  <si>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</si>
  <si>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</si>
  <si>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</si>
  <si>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</si>
  <si>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</si>
  <si>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</si>
  <si>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</si>
  <si>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</si>
  <si>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</si>
  <si>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</si>
  <si>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</si>
  <si>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</si>
  <si>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</si>
  <si>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</si>
  <si>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</si>
  <si>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</si>
  <si>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</si>
  <si>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</si>
  <si>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</si>
  <si>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</si>
  <si>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</si>
  <si>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</si>
  <si>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</si>
  <si>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</si>
  <si>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</si>
  <si>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</si>
  <si>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</si>
  <si>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</si>
  <si>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</si>
  <si>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</si>
  <si>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</si>
  <si>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</si>
  <si>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</si>
  <si>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</si>
  <si>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</si>
  <si>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</si>
  <si>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</si>
  <si>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</si>
  <si>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</si>
  <si>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</si>
  <si>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</si>
  <si>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</si>
  <si>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</si>
  <si>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</si>
  <si>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</si>
  <si>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</si>
  <si>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</si>
  <si>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</si>
  <si>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</si>
  <si>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</si>
  <si>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</si>
  <si>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</si>
  <si>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</si>
  <si>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</si>
  <si>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</si>
  <si>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</si>
  <si>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</si>
  <si>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</si>
  <si>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</si>
  <si>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</si>
  <si>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</si>
  <si>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</si>
  <si>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</si>
  <si>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</si>
  <si>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</si>
  <si>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</si>
  <si>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</si>
  <si>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</si>
  <si>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</si>
  <si>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</si>
  <si>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</si>
  <si>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</si>
  <si>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</si>
  <si>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</si>
  <si>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</si>
  <si>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</si>
  <si>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</si>
  <si>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</si>
  <si>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</si>
  <si>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</si>
  <si>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</si>
  <si>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</si>
  <si>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</si>
  <si>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</si>
  <si>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</si>
  <si>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</si>
  <si>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</si>
  <si>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</si>
  <si>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</si>
  <si>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</si>
  <si>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</si>
  <si>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</si>
  <si>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</si>
  <si>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</si>
  <si>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</si>
  <si>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</si>
  <si>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</si>
  <si>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</si>
  <si>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</si>
  <si>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</si>
  <si>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</si>
  <si>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</si>
  <si>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</si>
  <si>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</si>
  <si>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</si>
  <si>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</si>
  <si>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</si>
  <si>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</si>
  <si>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</si>
  <si>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</si>
  <si>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</si>
  <si>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</si>
  <si>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</si>
  <si>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</si>
  <si>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</si>
  <si>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</si>
  <si>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</si>
  <si>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</si>
  <si>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</si>
  <si>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</si>
  <si>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</si>
  <si>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</si>
  <si>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</si>
  <si>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</si>
  <si>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</si>
  <si>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</si>
  <si>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</si>
  <si>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</si>
  <si>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</si>
  <si>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</si>
  <si>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</si>
  <si>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</si>
  <si>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</si>
  <si>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</si>
  <si>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</si>
  <si>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</si>
  <si>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</si>
  <si>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</si>
  <si>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</si>
  <si>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</si>
  <si>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</si>
  <si>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</si>
  <si>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</si>
  <si>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</si>
  <si>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</si>
  <si>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</si>
  <si>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</si>
  <si>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</si>
  <si>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</si>
  <si>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</si>
  <si>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</si>
  <si>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</si>
  <si>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</si>
  <si>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</si>
  <si>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</si>
  <si>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</si>
  <si>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</si>
  <si>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</si>
  <si>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</si>
  <si>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</si>
  <si>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</si>
  <si>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</si>
  <si>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</si>
  <si>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</si>
  <si>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</si>
  <si>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</si>
  <si>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</si>
  <si>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</si>
  <si>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</si>
  <si>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</si>
  <si>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</si>
  <si>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</si>
  <si>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</si>
  <si>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</si>
  <si>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</si>
  <si>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</si>
  <si>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</si>
  <si>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</si>
  <si>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</si>
  <si>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</si>
  <si>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</si>
  <si>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</si>
  <si>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</si>
  <si>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</si>
  <si>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</si>
  <si>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</si>
  <si>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</si>
  <si>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</si>
  <si>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</si>
  <si>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</si>
  <si>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</si>
  <si>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</si>
  <si>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</si>
  <si>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</si>
  <si>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</si>
  <si>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</si>
  <si>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</si>
  <si>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</si>
  <si>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</si>
  <si>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</si>
  <si>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</si>
  <si>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</si>
  <si>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</si>
  <si>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</si>
  <si>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</si>
  <si>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</si>
  <si>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</si>
  <si>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</si>
  <si>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</si>
  <si>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</si>
  <si>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</si>
  <si>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</si>
  <si>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</si>
  <si>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</si>
  <si>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</si>
  <si>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</si>
  <si>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</si>
  <si>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</si>
  <si>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</si>
  <si>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</si>
  <si>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</si>
  <si>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</si>
  <si>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</si>
  <si>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</si>
  <si>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</si>
  <si>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</si>
  <si>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</si>
  <si>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</si>
  <si>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</si>
  <si>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</si>
  <si>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</si>
  <si>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</si>
  <si>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</si>
  <si>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</si>
  <si>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</si>
  <si>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</si>
  <si>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</si>
  <si>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</si>
  <si>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</si>
  <si>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</si>
  <si>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</si>
  <si>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</si>
  <si>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</si>
  <si>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</si>
  <si>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</si>
  <si>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</si>
  <si>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</si>
  <si>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</si>
  <si>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</si>
  <si>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</si>
  <si>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</si>
  <si>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</si>
  <si>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</si>
  <si>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</si>
  <si>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</si>
  <si>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</si>
  <si>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</si>
  <si>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</si>
  <si>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</si>
  <si>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</si>
  <si>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</si>
  <si>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</si>
  <si>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</si>
  <si>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</si>
  <si>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</si>
  <si>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</si>
  <si>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</si>
  <si>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</si>
  <si>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</si>
  <si>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</si>
  <si>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</si>
  <si>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</si>
  <si>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</si>
  <si>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</si>
  <si>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</si>
  <si>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</si>
  <si>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</si>
  <si>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</si>
  <si>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</si>
  <si>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</si>
  <si>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</si>
  <si>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</si>
  <si>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</si>
  <si>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</si>
  <si>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</si>
  <si>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</si>
  <si>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</si>
  <si>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</si>
  <si>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</si>
  <si>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</si>
  <si>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</si>
  <si>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</si>
  <si>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</si>
  <si>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</si>
  <si>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</si>
  <si>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</si>
  <si>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</si>
  <si>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</si>
  <si>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</si>
  <si>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</si>
  <si>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</si>
  <si>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</si>
  <si>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</si>
  <si>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</si>
  <si>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</si>
  <si>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</si>
  <si>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</si>
  <si>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</si>
  <si>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</si>
  <si>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</si>
  <si>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</si>
  <si>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</si>
  <si>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</si>
  <si>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</si>
  <si>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</si>
  <si>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</si>
  <si>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</si>
  <si>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</si>
  <si>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</si>
  <si>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</si>
  <si>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</si>
  <si>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</si>
  <si>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</si>
  <si>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</si>
  <si>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</si>
  <si>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</si>
  <si>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</si>
  <si>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</si>
  <si>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</si>
  <si>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</si>
  <si>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</si>
  <si>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</si>
  <si>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</si>
  <si>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</si>
  <si>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</si>
  <si>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</si>
  <si>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</si>
  <si>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</si>
  <si>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</si>
  <si>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</si>
  <si>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</si>
  <si>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</si>
  <si>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</si>
  <si>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</si>
  <si>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</si>
  <si>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</si>
  <si>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</si>
  <si>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</si>
  <si>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</si>
  <si>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</si>
  <si>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</si>
  <si>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</si>
  <si>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</si>
  <si>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</si>
  <si>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</si>
  <si>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</si>
  <si>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</si>
  <si>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</si>
  <si>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</si>
  <si>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</si>
  <si>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</si>
  <si>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</si>
  <si>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</si>
  <si>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</si>
  <si>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</si>
  <si>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</si>
  <si>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</si>
  <si>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</si>
  <si>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</si>
  <si>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</si>
  <si>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</si>
  <si>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</si>
  <si>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</si>
  <si>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</si>
  <si>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</si>
  <si>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</si>
  <si>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</si>
  <si>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</si>
  <si>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</si>
  <si>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</si>
  <si>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</si>
  <si>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</si>
  <si>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</si>
  <si>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</si>
  <si>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</si>
  <si>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</si>
  <si>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</si>
  <si>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</si>
  <si>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</si>
  <si>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</si>
  <si>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</si>
  <si>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</si>
  <si>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</si>
  <si>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</si>
  <si>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</si>
  <si>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</si>
  <si>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</si>
  <si>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</si>
  <si>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</si>
  <si>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</si>
  <si>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</si>
  <si>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</si>
  <si>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</si>
  <si>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</si>
  <si>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</si>
  <si>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</si>
  <si>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</si>
  <si>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</si>
  <si>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</si>
  <si>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</si>
  <si>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</si>
  <si>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</si>
  <si>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</si>
  <si>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</si>
  <si>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</si>
  <si>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</si>
  <si>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</si>
  <si>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</si>
  <si>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</si>
  <si>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</si>
  <si>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</si>
  <si>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</si>
  <si>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</si>
  <si>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</si>
  <si>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</si>
  <si>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</si>
  <si>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</si>
  <si>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</si>
  <si>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</si>
  <si>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</si>
  <si>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</si>
  <si>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</si>
  <si>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</si>
  <si>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</si>
  <si>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</si>
  <si>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</si>
  <si>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</si>
  <si>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</si>
  <si>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</si>
  <si>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</si>
  <si>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</si>
  <si>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</si>
  <si>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</si>
  <si>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</si>
  <si>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</si>
  <si>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</si>
  <si>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</si>
  <si>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</si>
  <si>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</si>
  <si>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</si>
  <si>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</si>
  <si>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</si>
  <si>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</si>
  <si>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</si>
  <si>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</si>
  <si>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</si>
  <si>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</si>
  <si>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</si>
  <si>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</si>
  <si>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</si>
  <si>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</si>
  <si>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</si>
  <si>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</si>
  <si>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</si>
  <si>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</si>
  <si>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</si>
  <si>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</si>
  <si>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</si>
  <si>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</si>
  <si>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</si>
  <si>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</si>
  <si>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</si>
  <si>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</si>
  <si>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</si>
  <si>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</si>
  <si>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</si>
  <si>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</si>
  <si>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</si>
  <si>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</si>
  <si>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</si>
  <si>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</si>
  <si>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</si>
  <si>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</si>
  <si>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</si>
  <si>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</si>
  <si>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</si>
  <si>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</si>
  <si>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</si>
  <si>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</si>
  <si>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</si>
  <si>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</si>
  <si>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</si>
  <si>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</si>
  <si>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</si>
  <si>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</si>
  <si>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</si>
  <si>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</si>
  <si>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</si>
  <si>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</si>
  <si>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</si>
  <si>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</si>
  <si>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</si>
  <si>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</si>
  <si>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</si>
  <si>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</si>
  <si>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</si>
  <si>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</si>
  <si>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</si>
  <si>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</si>
  <si>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</si>
  <si>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</si>
  <si>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</si>
  <si>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</si>
  <si>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</si>
  <si>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</si>
  <si>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</si>
  <si>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</si>
  <si>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</si>
  <si>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</si>
  <si>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</si>
  <si>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</si>
  <si>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</si>
  <si>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</si>
  <si>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</si>
  <si>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</si>
  <si>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</si>
  <si>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</si>
  <si>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</si>
  <si>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</si>
  <si>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</si>
  <si>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</si>
  <si>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</si>
  <si>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</si>
  <si>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</si>
  <si>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</si>
  <si>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</si>
  <si>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</si>
  <si>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</si>
  <si>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</si>
  <si>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</si>
  <si>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</si>
  <si>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</si>
  <si>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</si>
  <si>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</si>
  <si>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</si>
  <si>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</si>
  <si>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</si>
  <si>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</si>
  <si>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</si>
  <si>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</si>
  <si>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</si>
  <si>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</si>
  <si>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</si>
  <si>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</si>
  <si>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</si>
  <si>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</si>
  <si>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</si>
  <si>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</si>
  <si>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</si>
  <si>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</si>
  <si>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</si>
  <si>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</si>
  <si>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</si>
  <si>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</si>
  <si>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</si>
  <si>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</si>
  <si>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</si>
  <si>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</si>
  <si>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</si>
  <si>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</si>
  <si>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</si>
  <si>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</si>
  <si>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</si>
  <si>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</si>
  <si>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</si>
  <si>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</si>
  <si>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</si>
  <si>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</si>
  <si>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</si>
  <si>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</si>
  <si>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</si>
  <si>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</si>
  <si>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</si>
  <si>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</si>
  <si>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</si>
  <si>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</si>
  <si>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</si>
  <si>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</si>
  <si>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</si>
  <si>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</si>
  <si>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</si>
  <si>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</si>
  <si>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</si>
  <si>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</si>
  <si>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</si>
  <si>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</si>
  <si>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</si>
  <si>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</si>
  <si>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</si>
  <si>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</si>
  <si>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</si>
  <si>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</si>
  <si>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</si>
  <si>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</si>
  <si>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</si>
  <si>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</si>
  <si>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</si>
  <si>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</si>
  <si>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</si>
  <si>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</si>
  <si>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</si>
  <si>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</si>
  <si>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</si>
  <si>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</si>
  <si>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</si>
  <si>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</si>
  <si>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</si>
  <si>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</si>
  <si>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</si>
  <si>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</si>
  <si>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</si>
  <si>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</si>
  <si>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</si>
  <si>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</si>
  <si>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</si>
  <si>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</si>
  <si>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</si>
  <si>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</si>
  <si>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</si>
  <si>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</si>
  <si>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</si>
  <si>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</si>
  <si>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</si>
  <si>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</si>
  <si>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</si>
  <si>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</si>
  <si>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</si>
  <si>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</si>
  <si>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</si>
  <si>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</si>
  <si>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</si>
  <si>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</si>
  <si>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</si>
  <si>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</si>
  <si>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</si>
  <si>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</si>
  <si>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</si>
  <si>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</si>
  <si>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</si>
  <si>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</si>
  <si>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</si>
  <si>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</si>
  <si>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</si>
  <si>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</si>
  <si>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</si>
  <si>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</si>
  <si>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</si>
  <si>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</si>
  <si>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</si>
  <si>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</si>
  <si>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</si>
  <si>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</si>
  <si>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</si>
  <si>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</si>
  <si>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</si>
  <si>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</si>
  <si>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</si>
  <si>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</si>
  <si>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</si>
  <si>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</si>
  <si>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</si>
  <si>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</si>
  <si>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</si>
  <si>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</si>
  <si>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</si>
  <si>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</si>
  <si>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</si>
  <si>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</si>
  <si>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</si>
  <si>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</si>
  <si>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</si>
  <si>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</si>
  <si>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</si>
  <si>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</si>
  <si>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</si>
  <si>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</si>
  <si>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</si>
  <si>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</si>
  <si>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</si>
  <si>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</si>
  <si>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</si>
  <si>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</si>
  <si>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</si>
  <si>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</si>
  <si>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</si>
  <si>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</si>
  <si>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</si>
  <si>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</si>
  <si>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</si>
  <si>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</si>
  <si>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</si>
  <si>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</si>
  <si>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</si>
  <si>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</si>
  <si>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</si>
  <si>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</si>
  <si>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</si>
  <si>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</si>
  <si>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</si>
  <si>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</si>
  <si>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</si>
  <si>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</si>
  <si>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</si>
  <si>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</si>
  <si>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</si>
  <si>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</si>
  <si>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</si>
  <si>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</si>
  <si>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</si>
  <si>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</si>
  <si>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</si>
  <si>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</si>
  <si>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</si>
  <si>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</si>
  <si>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</si>
  <si>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</si>
  <si>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</si>
  <si>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</si>
  <si>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</si>
  <si>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</si>
  <si>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</si>
  <si>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</si>
  <si>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</si>
  <si>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</si>
  <si>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</si>
  <si>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</si>
  <si>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</si>
  <si>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</si>
  <si>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</si>
  <si>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</si>
  <si>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</si>
  <si>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</si>
  <si>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</si>
  <si>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</si>
  <si>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</si>
  <si>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</si>
  <si>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</si>
  <si>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</si>
  <si>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</si>
  <si>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</si>
  <si>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</si>
  <si>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</si>
  <si>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</si>
  <si>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</si>
  <si>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</si>
  <si>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</si>
  <si>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</si>
  <si>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</si>
  <si>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</si>
  <si>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</si>
  <si>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</si>
  <si>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</si>
  <si>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</si>
  <si>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</si>
  <si>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</si>
  <si>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</si>
  <si>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</si>
  <si>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</si>
  <si>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</si>
  <si>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</si>
  <si>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</si>
  <si>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</si>
  <si>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</si>
  <si>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</si>
  <si>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</si>
  <si>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</si>
  <si>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</si>
  <si>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</si>
  <si>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</si>
  <si>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</si>
  <si>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</si>
  <si>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</si>
  <si>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</si>
  <si>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</si>
  <si>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</si>
  <si>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</si>
  <si>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</si>
  <si>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</si>
  <si>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</si>
  <si>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</si>
  <si>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</si>
  <si>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</si>
  <si>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</si>
  <si>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</si>
  <si>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</si>
  <si>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</si>
  <si>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</si>
  <si>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</si>
  <si>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</si>
  <si>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</si>
  <si>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</si>
  <si>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</si>
  <si>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</si>
  <si>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</si>
  <si>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</si>
  <si>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</si>
  <si>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</si>
  <si>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</si>
  <si>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</si>
  <si>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</si>
  <si>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</si>
  <si>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</si>
  <si>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</si>
  <si>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</si>
  <si>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</si>
  <si>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</si>
  <si>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</si>
  <si>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</si>
  <si>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</si>
  <si>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</si>
  <si>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</si>
  <si>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</si>
  <si>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</si>
  <si>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</si>
  <si>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</si>
  <si>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</si>
  <si>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</si>
  <si>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</si>
  <si>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</si>
  <si>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</si>
  <si>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</si>
  <si>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</si>
  <si>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</si>
  <si>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</si>
  <si>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</si>
  <si>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</si>
  <si>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</si>
  <si>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</si>
  <si>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</si>
  <si>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</si>
  <si>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</si>
  <si>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</si>
  <si>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</si>
  <si>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</si>
  <si>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</si>
  <si>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</si>
  <si>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</si>
  <si>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</si>
  <si>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</si>
  <si>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</si>
  <si>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</si>
  <si>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</si>
  <si>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</si>
  <si>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</si>
  <si>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</si>
  <si>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</si>
  <si>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</si>
  <si>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</si>
  <si>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</si>
  <si>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</si>
  <si>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</si>
  <si>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</si>
  <si>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</si>
  <si>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</si>
  <si>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</si>
  <si>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</si>
  <si>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</si>
  <si>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</si>
  <si>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</si>
  <si>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</si>
  <si>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</si>
  <si>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</si>
  <si>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</si>
  <si>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</si>
  <si>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</si>
  <si>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</si>
  <si>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</si>
  <si>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</si>
  <si>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</si>
  <si>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</si>
  <si>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</si>
  <si>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</si>
  <si>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</si>
  <si>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</si>
  <si>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</si>
  <si>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</si>
  <si>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</si>
  <si>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</si>
  <si>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</si>
  <si>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</si>
  <si>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</si>
  <si>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</si>
  <si>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</si>
  <si>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</si>
  <si>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</si>
  <si>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</si>
  <si>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</si>
  <si>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</si>
  <si>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</si>
  <si>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</si>
  <si>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</si>
  <si>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</si>
  <si>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</si>
  <si>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</si>
  <si>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</si>
  <si>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</si>
  <si>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</si>
  <si>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</si>
  <si>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</si>
  <si>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</si>
  <si>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</si>
  <si>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</si>
  <si>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</si>
  <si>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</si>
  <si>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</si>
  <si>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</si>
  <si>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</si>
  <si>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</si>
  <si>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</si>
  <si>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</si>
  <si>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</si>
  <si>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</si>
  <si>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</si>
  <si>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</si>
  <si>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</si>
  <si>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</si>
  <si>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</si>
  <si>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</si>
  <si>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</si>
  <si>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</si>
  <si>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</si>
  <si>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</si>
  <si>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</si>
  <si>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</si>
  <si>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</si>
  <si>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</si>
  <si>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</si>
  <si>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</si>
  <si>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</si>
  <si>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</si>
  <si>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</si>
  <si>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</si>
  <si>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</si>
  <si>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</si>
  <si>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</si>
  <si>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</si>
  <si>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</si>
  <si>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</si>
  <si>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</si>
  <si>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</si>
  <si>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</si>
  <si>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</si>
  <si>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</si>
  <si>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</si>
  <si>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</si>
  <si>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</si>
  <si>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</si>
  <si>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</si>
  <si>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</si>
  <si>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</si>
  <si>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</si>
  <si>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</si>
  <si>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</si>
  <si>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</si>
  <si>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</si>
  <si>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</si>
  <si>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</si>
  <si>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</si>
  <si>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</si>
  <si>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</si>
  <si>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</si>
  <si>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</si>
  <si>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</si>
  <si>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</si>
  <si>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</si>
  <si>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</si>
  <si>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</si>
  <si>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</si>
  <si>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</si>
  <si>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</si>
  <si>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</si>
  <si>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</si>
  <si>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</si>
  <si>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</si>
  <si>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</si>
  <si>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</si>
  <si>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</si>
  <si>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</si>
  <si>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</si>
  <si>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</si>
  <si>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</si>
  <si>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</si>
  <si>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</si>
  <si>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</si>
  <si>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</si>
  <si>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</si>
  <si>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</si>
  <si>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</si>
  <si>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</si>
  <si>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</si>
  <si>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</si>
  <si>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</si>
  <si>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</si>
  <si>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</si>
  <si>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</si>
  <si>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</si>
  <si>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</si>
  <si>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</si>
  <si>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</si>
  <si>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</si>
  <si>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</si>
  <si>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</si>
  <si>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</si>
  <si>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</si>
  <si>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</si>
  <si>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</si>
  <si>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</si>
  <si>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</si>
  <si>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</si>
  <si>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</si>
  <si>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</si>
  <si>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</si>
  <si>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</si>
  <si>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</si>
  <si>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</si>
  <si>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</si>
  <si>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</si>
  <si>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</si>
  <si>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</si>
  <si>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</si>
  <si>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</si>
  <si>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</si>
  <si>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</si>
  <si>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</si>
  <si>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</si>
  <si>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</si>
  <si>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</si>
  <si>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</si>
  <si>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</si>
  <si>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</si>
  <si>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</si>
  <si>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</si>
  <si>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</si>
  <si>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</si>
  <si>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</si>
  <si>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</si>
  <si>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</si>
  <si>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</si>
  <si>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</si>
  <si>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</si>
  <si>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</si>
  <si>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</si>
  <si>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</si>
  <si>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</si>
  <si>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</si>
  <si>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</si>
  <si>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</si>
  <si>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</si>
  <si>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</si>
  <si>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</si>
  <si>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</si>
  <si>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</si>
  <si>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</si>
  <si>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</si>
  <si>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</si>
  <si>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</si>
  <si>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</si>
  <si>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</si>
  <si>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</si>
  <si>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</si>
  <si>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</si>
  <si>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</si>
  <si>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</si>
  <si>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</si>
  <si>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</si>
  <si>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</si>
  <si>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</si>
  <si>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</si>
  <si>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</si>
  <si>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</si>
  <si>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</si>
  <si>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</si>
  <si>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</si>
  <si>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</si>
  <si>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</si>
  <si>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</si>
  <si>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</si>
  <si>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</si>
  <si>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</si>
  <si>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</si>
  <si>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</si>
  <si>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</si>
  <si>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</si>
  <si>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</si>
  <si>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</si>
  <si>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</si>
  <si>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</si>
  <si>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</si>
  <si>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</si>
  <si>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</si>
  <si>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</si>
  <si>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</si>
  <si>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</si>
  <si>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</si>
  <si>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</si>
  <si>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</si>
  <si>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</si>
  <si>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</si>
  <si>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</si>
  <si>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</si>
  <si>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</si>
  <si>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</si>
  <si>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</si>
  <si>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</si>
  <si>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</si>
  <si>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</si>
  <si>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</si>
  <si>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</si>
  <si>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</si>
  <si>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</si>
  <si>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</si>
  <si>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</si>
  <si>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</si>
  <si>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</si>
  <si>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</si>
  <si>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</si>
  <si>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</si>
  <si>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</si>
  <si>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</si>
  <si>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</si>
  <si>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</si>
  <si>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</si>
  <si>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</si>
  <si>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</si>
  <si>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</si>
  <si>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</si>
  <si>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</si>
  <si>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</si>
  <si>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</si>
  <si>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</si>
  <si>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</si>
  <si>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</si>
  <si>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</si>
  <si>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</si>
  <si>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</si>
  <si>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</si>
  <si>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</si>
  <si>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</si>
  <si>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</si>
  <si>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</si>
  <si>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</si>
  <si>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</si>
  <si>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</si>
  <si>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</si>
  <si>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</si>
  <si>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</si>
  <si>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</si>
  <si>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</si>
  <si>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</si>
  <si>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</si>
  <si>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</si>
  <si>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</si>
  <si>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</si>
  <si>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</si>
  <si>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</si>
  <si>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</si>
  <si>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</si>
  <si>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</si>
  <si>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</si>
  <si>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</si>
  <si>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</si>
  <si>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</si>
  <si>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</si>
  <si>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</si>
  <si>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</si>
  <si>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</si>
  <si>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</si>
  <si>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</si>
  <si>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</si>
  <si>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</si>
  <si>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</si>
  <si>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</si>
  <si>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</si>
  <si>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</si>
  <si>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</si>
  <si>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</si>
  <si>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</si>
  <si>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</si>
  <si>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</si>
  <si>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</si>
  <si>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</si>
  <si>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</si>
  <si>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</si>
  <si>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</si>
  <si>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</si>
  <si>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</si>
  <si>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</si>
  <si>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</si>
  <si>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</si>
  <si>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</si>
  <si>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</si>
  <si>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</si>
  <si>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</si>
  <si>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</si>
  <si>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</si>
  <si>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</si>
  <si>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</si>
  <si>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</si>
  <si>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</si>
  <si>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</si>
  <si>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</si>
  <si>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</si>
  <si>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</si>
  <si>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</si>
  <si>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</si>
  <si>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</si>
  <si>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</si>
  <si>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</si>
  <si>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</si>
  <si>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</si>
  <si>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</si>
  <si>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</si>
  <si>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</si>
  <si>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</si>
  <si>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</si>
  <si>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</si>
  <si>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</si>
  <si>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</si>
  <si>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</si>
  <si>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</si>
  <si>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</si>
  <si>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</si>
  <si>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</si>
  <si>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</si>
  <si>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</si>
  <si>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</si>
  <si>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</si>
  <si>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</si>
  <si>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</si>
  <si>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</si>
  <si>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</si>
  <si>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</si>
  <si>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</si>
  <si>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</si>
  <si>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</si>
  <si>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</si>
  <si>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</si>
  <si>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</si>
  <si>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</si>
  <si>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</si>
  <si>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</si>
  <si>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</si>
  <si>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</si>
  <si>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</si>
  <si>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</si>
  <si>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</si>
  <si>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</si>
  <si>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</si>
  <si>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</si>
  <si>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</si>
  <si>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</si>
  <si>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</si>
  <si>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</si>
  <si>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</si>
  <si>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</si>
  <si>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</si>
  <si>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</si>
  <si>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</si>
  <si>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</si>
  <si>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</si>
  <si>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</si>
  <si>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</si>
  <si>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</si>
  <si>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</si>
  <si>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</si>
  <si>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</si>
  <si>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</si>
  <si>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</si>
  <si>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</si>
  <si>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</si>
  <si>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</si>
  <si>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</si>
  <si>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</si>
  <si>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</si>
  <si>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</si>
  <si>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</si>
  <si>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</si>
  <si>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</si>
  <si>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</si>
  <si>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</si>
  <si>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</si>
  <si>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</si>
  <si>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</si>
  <si>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</si>
  <si>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</si>
  <si>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</si>
  <si>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</si>
  <si>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</si>
  <si>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</si>
  <si>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</si>
  <si>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</si>
  <si>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</si>
  <si>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</si>
  <si>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</si>
  <si>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</si>
  <si>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</si>
  <si>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</si>
  <si>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</si>
  <si>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</si>
  <si>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</si>
  <si>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</si>
  <si>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</si>
  <si>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</si>
  <si>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</si>
  <si>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</si>
  <si>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</si>
  <si>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</si>
  <si>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</si>
  <si>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</si>
  <si>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</si>
  <si>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</si>
  <si>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</si>
  <si>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</si>
  <si>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</si>
  <si>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</si>
  <si>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</si>
  <si>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</si>
  <si>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</si>
  <si>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</si>
  <si>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</si>
  <si>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</si>
  <si>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</si>
  <si>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</si>
  <si>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</si>
  <si>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</si>
  <si>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</si>
  <si>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</si>
  <si>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</si>
  <si>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</si>
  <si>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</si>
  <si>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</si>
  <si>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</si>
  <si>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</si>
  <si>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</si>
  <si>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</si>
  <si>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</si>
  <si>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</si>
  <si>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</si>
  <si>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</si>
  <si>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</si>
  <si>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</si>
  <si>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</si>
  <si>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</si>
  <si>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</si>
  <si>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</si>
  <si>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</si>
  <si>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</si>
  <si>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</si>
  <si>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</si>
  <si>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</si>
  <si>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</si>
  <si>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</si>
  <si>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</si>
  <si>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</si>
  <si>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</si>
  <si>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</si>
  <si>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</si>
  <si>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</si>
  <si>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</si>
  <si>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</si>
  <si>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</si>
  <si>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</si>
  <si>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</si>
  <si>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</si>
  <si>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</si>
  <si>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</si>
  <si>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</si>
  <si>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</si>
  <si>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</si>
  <si>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</si>
  <si>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</si>
  <si>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</si>
  <si>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</si>
  <si>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</si>
  <si>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</si>
  <si>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</si>
  <si>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</si>
  <si>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</si>
  <si>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</si>
  <si>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</si>
  <si>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</si>
  <si>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</si>
  <si>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</si>
  <si>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</si>
  <si>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</si>
  <si>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</si>
  <si>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</si>
  <si>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</si>
  <si>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</si>
  <si>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</si>
  <si>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</si>
  <si>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</si>
  <si>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</si>
  <si>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</si>
  <si>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</si>
  <si>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</si>
  <si>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</si>
  <si>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</si>
  <si>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</si>
  <si>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</si>
  <si>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</si>
  <si>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</si>
  <si>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</si>
  <si>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</si>
  <si>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</si>
  <si>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</si>
  <si>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</si>
  <si>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</si>
  <si>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</si>
  <si>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</si>
  <si>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</si>
  <si>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</si>
  <si>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</si>
  <si>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</si>
  <si>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</si>
  <si>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</si>
  <si>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</si>
  <si>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</si>
  <si>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</si>
  <si>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</si>
  <si>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</si>
  <si>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</si>
  <si>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</si>
  <si>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</si>
  <si>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</si>
  <si>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</si>
  <si>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</si>
  <si>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</si>
  <si>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</si>
  <si>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</si>
  <si>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</si>
  <si>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</si>
  <si>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</si>
  <si>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</si>
  <si>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</si>
  <si>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</si>
  <si>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</si>
  <si>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</si>
  <si>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</si>
  <si>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</si>
  <si>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</si>
  <si>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</si>
  <si>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</si>
  <si>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</si>
  <si>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</si>
  <si>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</si>
  <si>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</si>
  <si>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</si>
  <si>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</si>
  <si>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</si>
  <si>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</si>
  <si>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</si>
  <si>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</si>
  <si>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</si>
  <si>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</si>
  <si>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</si>
  <si>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</si>
  <si>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</si>
  <si>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</si>
  <si>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</si>
  <si>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</si>
  <si>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</si>
  <si>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</si>
  <si>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</si>
  <si>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</si>
  <si>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</si>
  <si>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</si>
  <si>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</si>
  <si>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</si>
  <si>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</si>
  <si>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</si>
  <si>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</si>
  <si>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</si>
  <si>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</si>
  <si>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</si>
  <si>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</si>
  <si>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</si>
  <si>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</si>
  <si>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</si>
  <si>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</si>
  <si>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</si>
  <si>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</si>
  <si>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</si>
  <si>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</si>
  <si>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</si>
  <si>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</si>
  <si>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</si>
  <si>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</si>
  <si>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</si>
  <si>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</si>
  <si>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</si>
  <si>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</si>
  <si>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</si>
  <si>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</si>
  <si>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</si>
  <si>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</si>
  <si>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</si>
  <si>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</si>
  <si>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</si>
  <si>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</si>
  <si>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</si>
  <si>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</si>
  <si>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</si>
  <si>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</si>
  <si>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</si>
  <si>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</si>
  <si>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</si>
  <si>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</si>
  <si>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</si>
  <si>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</si>
  <si>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</si>
  <si>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</si>
  <si>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</si>
  <si>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</si>
  <si>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</si>
  <si>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</si>
  <si>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</si>
  <si>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</si>
  <si>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</si>
  <si>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</si>
  <si>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</si>
  <si>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</si>
  <si>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</si>
  <si>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</si>
  <si>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</si>
  <si>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</si>
  <si>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</si>
  <si>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</si>
  <si>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</si>
  <si>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</si>
  <si>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</si>
  <si>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</si>
  <si>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</si>
  <si>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</si>
  <si>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</si>
  <si>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</si>
  <si>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</si>
  <si>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</si>
  <si>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</si>
  <si>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</si>
  <si>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</si>
  <si>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</si>
  <si>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</si>
  <si>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</si>
  <si>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</si>
  <si>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</si>
  <si>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</si>
  <si>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</si>
  <si>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</si>
  <si>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</si>
  <si>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</si>
  <si>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</si>
  <si>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</si>
  <si>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</si>
  <si>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</si>
  <si>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</si>
  <si>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</si>
  <si>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</si>
  <si>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</si>
  <si>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</si>
  <si>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</si>
  <si>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</si>
  <si>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</si>
  <si>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</si>
  <si>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</si>
  <si>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</si>
  <si>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</si>
  <si>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</si>
  <si>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</si>
  <si>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</si>
  <si>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</si>
  <si>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</si>
  <si>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</si>
  <si>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</si>
  <si>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</si>
  <si>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</si>
  <si>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</si>
  <si>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</si>
  <si>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</si>
  <si>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</si>
  <si>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</si>
  <si>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</si>
  <si>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</si>
  <si>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</si>
  <si>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</si>
  <si>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</si>
  <si>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</si>
  <si>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</si>
  <si>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</si>
  <si>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</si>
  <si>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</si>
  <si>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</si>
  <si>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</si>
  <si>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</si>
  <si>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</si>
  <si>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</si>
  <si>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</si>
  <si>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</si>
  <si>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</si>
  <si>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</si>
  <si>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</si>
  <si>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</si>
  <si>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</si>
  <si>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</si>
  <si>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</si>
  <si>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</si>
  <si>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</si>
  <si>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</si>
  <si>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</si>
  <si>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</si>
  <si>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</si>
  <si>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</si>
  <si>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</si>
  <si>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</si>
  <si>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</si>
  <si>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</si>
  <si>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</si>
  <si>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</si>
  <si>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</si>
  <si>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</si>
  <si>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</si>
  <si>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</si>
  <si>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</si>
  <si>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</si>
  <si>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</si>
  <si>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</si>
  <si>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</si>
  <si>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</si>
  <si>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</si>
  <si>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</si>
  <si>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</si>
  <si>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</si>
  <si>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</si>
  <si>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</si>
  <si>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</si>
  <si>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</si>
  <si>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</si>
  <si>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</si>
  <si>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</si>
  <si>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</si>
  <si>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</si>
  <si>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</si>
  <si>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</si>
  <si>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</si>
  <si>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</si>
  <si>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</si>
  <si>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</si>
  <si>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</si>
  <si>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</si>
  <si>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</si>
  <si>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</si>
  <si>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</si>
  <si>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</si>
  <si>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</si>
  <si>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</si>
  <si>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</si>
  <si>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</si>
  <si>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</si>
  <si>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</si>
  <si>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</si>
  <si>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</si>
  <si>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</si>
  <si>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</si>
  <si>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</si>
  <si>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</si>
  <si>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</si>
  <si>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</si>
  <si>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</si>
  <si>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</si>
  <si>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</si>
  <si>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</si>
  <si>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</si>
  <si>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</si>
  <si>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</si>
  <si>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</si>
  <si>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</si>
  <si>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</si>
  <si>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</si>
  <si>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</si>
  <si>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</si>
  <si>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</si>
  <si>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</si>
  <si>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</si>
  <si>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</si>
  <si>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</si>
  <si>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</si>
  <si>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</si>
  <si>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</si>
  <si>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</si>
  <si>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</si>
  <si>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</si>
  <si>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</si>
  <si>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</si>
  <si>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</si>
  <si>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</si>
  <si>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</si>
  <si>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</si>
  <si>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</si>
  <si>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</si>
  <si>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</si>
  <si>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</si>
  <si>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</si>
  <si>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</si>
  <si>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</si>
  <si>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</si>
  <si>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</si>
  <si>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</si>
  <si>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</si>
  <si>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</si>
  <si>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</si>
  <si>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</si>
  <si>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</si>
  <si>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</si>
  <si>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</si>
  <si>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</si>
  <si>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</si>
  <si>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</si>
  <si>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</si>
  <si>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</si>
  <si>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</si>
  <si>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</si>
  <si>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</si>
  <si>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</si>
  <si>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</si>
  <si>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</si>
  <si>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</si>
  <si>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</si>
  <si>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</si>
  <si>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</si>
  <si>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</si>
  <si>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</si>
  <si>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</si>
  <si>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</si>
  <si>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</si>
  <si>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</si>
  <si>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</si>
  <si>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</si>
  <si>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</si>
  <si>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</si>
  <si>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</si>
  <si>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</si>
  <si>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</si>
  <si>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</si>
  <si>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</si>
  <si>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</si>
  <si>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</si>
  <si>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</si>
  <si>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</si>
  <si>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</si>
  <si>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</si>
  <si>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</si>
  <si>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</si>
  <si>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</si>
  <si>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</si>
  <si>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</si>
  <si>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</si>
  <si>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</si>
  <si>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</si>
  <si>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</si>
  <si>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</si>
  <si>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</si>
  <si>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</si>
  <si>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</si>
  <si>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</si>
  <si>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</si>
  <si>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</si>
  <si>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</si>
  <si>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</si>
  <si>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</si>
  <si>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</si>
  <si>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</si>
  <si>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</si>
  <si>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</si>
  <si>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</si>
  <si>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</si>
  <si>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</si>
  <si>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</si>
  <si>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</si>
  <si>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</si>
  <si>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</si>
  <si>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</si>
  <si>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</si>
  <si>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</si>
  <si>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</si>
  <si>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</si>
  <si>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</si>
  <si>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</si>
  <si>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</si>
  <si>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</si>
  <si>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</si>
  <si>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</si>
  <si>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</si>
  <si>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</si>
  <si>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</si>
  <si>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</si>
  <si>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</si>
  <si>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</si>
  <si>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</si>
  <si>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</si>
  <si>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</si>
  <si>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</si>
  <si>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</si>
  <si>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</si>
  <si>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</si>
  <si>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</si>
  <si>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</si>
  <si>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</si>
  <si>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</si>
  <si>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</si>
  <si>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</si>
  <si>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</si>
  <si>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</si>
  <si>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</si>
  <si>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</si>
  <si>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</si>
  <si>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</si>
  <si>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</si>
  <si>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</si>
  <si>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</si>
  <si>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</si>
  <si>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</si>
  <si>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</si>
  <si>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</si>
  <si>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</si>
  <si>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</si>
  <si>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</si>
  <si>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</si>
  <si>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</si>
  <si>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</si>
  <si>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</si>
  <si>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</si>
  <si>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</si>
  <si>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</si>
  <si>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</si>
  <si>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</si>
  <si>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</si>
  <si>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</si>
  <si>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</si>
  <si>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</si>
  <si>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</si>
  <si>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</si>
  <si>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</si>
  <si>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</si>
  <si>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</si>
  <si>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</si>
  <si>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</si>
  <si>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</si>
  <si>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</si>
  <si>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</si>
  <si>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</si>
  <si>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</si>
  <si>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</si>
  <si>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</si>
  <si>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</si>
  <si>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</si>
  <si>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</si>
  <si>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</si>
  <si>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</si>
  <si>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</si>
  <si>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</si>
  <si>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</si>
  <si>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</si>
  <si>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</si>
  <si>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</si>
  <si>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</si>
  <si>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</si>
  <si>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</si>
  <si>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</si>
  <si>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</si>
  <si>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</si>
  <si>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</si>
  <si>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</si>
  <si>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</si>
  <si>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</si>
  <si>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</si>
  <si>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</si>
  <si>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</si>
  <si>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</si>
  <si>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</si>
  <si>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</si>
  <si>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</si>
  <si>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</si>
  <si>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</si>
  <si>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</si>
  <si>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</si>
  <si>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</si>
  <si>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</si>
  <si>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</si>
  <si>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</si>
  <si>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</si>
  <si>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</si>
  <si>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</si>
  <si>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</si>
  <si>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</si>
  <si>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</si>
  <si>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</si>
  <si>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</si>
  <si>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</si>
  <si>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</si>
  <si>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</si>
  <si>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</si>
  <si>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</si>
  <si>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</si>
  <si>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</si>
  <si>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</si>
  <si>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</si>
  <si>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</si>
  <si>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</si>
  <si>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</si>
  <si>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</si>
  <si>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</si>
  <si>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</si>
  <si>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</si>
  <si>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</si>
  <si>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</si>
  <si>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</si>
  <si>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</si>
  <si>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</si>
  <si>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</si>
  <si>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</si>
  <si>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</si>
  <si>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</si>
  <si>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</si>
  <si>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</si>
  <si>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</si>
  <si>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</si>
  <si>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</si>
  <si>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</si>
  <si>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</si>
  <si>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</si>
  <si>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</si>
  <si>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</si>
  <si>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</si>
  <si>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</si>
  <si>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</si>
  <si>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</si>
  <si>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</si>
  <si>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</si>
  <si>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</si>
  <si>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</si>
  <si>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</si>
  <si>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</si>
  <si>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</si>
  <si>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</si>
  <si>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</si>
  <si>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</si>
  <si>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</si>
  <si>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</si>
  <si>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</si>
  <si>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</si>
  <si>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</si>
  <si>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</si>
  <si>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</si>
  <si>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</si>
  <si>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</si>
  <si>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</si>
  <si>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</si>
  <si>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</si>
  <si>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</si>
  <si>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</si>
  <si>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</si>
  <si>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</si>
  <si>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</si>
  <si>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</si>
  <si>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</si>
  <si>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</si>
  <si>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</si>
  <si>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</si>
  <si>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</si>
  <si>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</si>
  <si>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</si>
  <si>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</si>
  <si>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</si>
  <si>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</si>
  <si>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</si>
  <si>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</si>
  <si>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</si>
  <si>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</si>
  <si>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</si>
  <si>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</si>
  <si>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</si>
  <si>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</si>
  <si>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</si>
  <si>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</si>
  <si>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</si>
  <si>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</si>
  <si>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</si>
  <si>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</si>
  <si>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</si>
  <si>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</si>
  <si>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</si>
  <si>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</si>
  <si>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</si>
  <si>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</si>
  <si>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</si>
  <si>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</si>
  <si>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</si>
  <si>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</si>
  <si>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</si>
  <si>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</si>
  <si>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</si>
  <si>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</si>
  <si>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</si>
  <si>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</si>
  <si>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</si>
  <si>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</si>
  <si>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</si>
  <si>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</si>
  <si>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</si>
  <si>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</si>
  <si>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</si>
  <si>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</si>
  <si>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</si>
  <si>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</si>
  <si>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</si>
  <si>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</si>
  <si>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</si>
  <si>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</si>
  <si>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</si>
  <si>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</si>
  <si>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</si>
  <si>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</si>
  <si>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</si>
  <si>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</si>
  <si>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</si>
  <si>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</si>
  <si>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</si>
  <si>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</si>
  <si>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</si>
  <si>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</si>
  <si>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</si>
  <si>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</si>
  <si>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</si>
  <si>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</si>
  <si>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</si>
  <si>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</si>
  <si>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</si>
  <si>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</si>
  <si>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</si>
  <si>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</si>
  <si>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</si>
  <si>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</si>
  <si>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</si>
  <si>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</si>
  <si>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</si>
  <si>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</si>
  <si>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</si>
  <si>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</si>
  <si>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</si>
  <si>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</si>
  <si>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</si>
  <si>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</si>
  <si>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</si>
  <si>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</si>
  <si>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</si>
  <si>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</si>
  <si>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</si>
  <si>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</si>
  <si>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</si>
  <si>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</si>
  <si>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</si>
  <si>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</si>
  <si>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</si>
  <si>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</si>
  <si>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</si>
  <si>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</si>
  <si>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</si>
  <si>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</si>
  <si>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</si>
  <si>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</si>
  <si>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</si>
  <si>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</si>
  <si>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</si>
  <si>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</si>
  <si>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</si>
  <si>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</si>
  <si>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</si>
  <si>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</si>
  <si>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</si>
  <si>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</si>
  <si>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</si>
  <si>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</si>
  <si>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</si>
  <si>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</si>
  <si>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</si>
  <si>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</si>
  <si>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</si>
  <si>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</si>
  <si>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</si>
  <si>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</si>
  <si>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</si>
  <si>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</si>
  <si>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</si>
  <si>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</si>
  <si>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</si>
  <si>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</si>
  <si>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</si>
  <si>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</si>
  <si>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</si>
  <si>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</si>
  <si>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</si>
  <si>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</si>
  <si>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</si>
  <si>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</si>
  <si>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</si>
  <si>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</si>
  <si>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</si>
  <si>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</si>
  <si>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</si>
  <si>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</si>
  <si>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</si>
  <si>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</si>
  <si>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</si>
  <si>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</si>
  <si>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</si>
  <si>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</si>
  <si>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</si>
  <si>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</si>
  <si>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</si>
  <si>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</si>
  <si>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</si>
  <si>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</si>
  <si>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</si>
  <si>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</si>
  <si>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</si>
  <si>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</si>
  <si>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</si>
  <si>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</si>
  <si>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</si>
  <si>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</si>
  <si>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</si>
  <si>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</si>
  <si>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</si>
  <si>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</si>
  <si>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</si>
  <si>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</si>
  <si>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</si>
  <si>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</si>
  <si>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</si>
  <si>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</si>
  <si>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</si>
  <si>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</si>
  <si>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</si>
  <si>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</si>
  <si>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</si>
  <si>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</si>
  <si>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</si>
  <si>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</si>
  <si>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</si>
  <si>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</si>
  <si>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</si>
  <si>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</si>
  <si>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</si>
  <si>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</si>
  <si>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</si>
  <si>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</si>
  <si>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</si>
  <si>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</si>
  <si>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</si>
  <si>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</si>
  <si>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</si>
  <si>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</si>
  <si>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</si>
  <si>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</si>
  <si>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</si>
  <si>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</si>
  <si>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</si>
  <si>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</si>
  <si>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</si>
  <si>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</si>
  <si>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</si>
  <si>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</si>
  <si>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</si>
  <si>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</si>
  <si>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</si>
  <si>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</si>
  <si>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</si>
  <si>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</si>
  <si>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</si>
  <si>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</si>
  <si>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</si>
  <si>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</si>
  <si>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</si>
  <si>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</si>
  <si>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</si>
  <si>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</si>
  <si>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</si>
  <si>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</si>
  <si>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</si>
  <si>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</si>
  <si>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</si>
  <si>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</si>
  <si>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</si>
  <si>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</si>
  <si>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</si>
  <si>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</si>
  <si>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</si>
  <si>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</si>
  <si>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</si>
  <si>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</si>
  <si>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</si>
  <si>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</si>
  <si>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</si>
  <si>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</si>
  <si>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</si>
  <si>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</si>
  <si>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</si>
  <si>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</si>
  <si>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</si>
  <si>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</si>
  <si>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</si>
  <si>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</si>
  <si>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</si>
  <si>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</si>
  <si>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</si>
  <si>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</si>
  <si>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</si>
  <si>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</si>
  <si>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</si>
  <si>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</si>
  <si>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</si>
  <si>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</si>
  <si>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</si>
  <si>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</si>
  <si>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</si>
  <si>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</si>
  <si>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</si>
  <si>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</si>
  <si>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</si>
  <si>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</si>
  <si>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</si>
  <si>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</si>
  <si>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</si>
  <si>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</si>
  <si>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</si>
  <si>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</si>
  <si>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</si>
  <si>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</si>
  <si>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</si>
  <si>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</si>
  <si>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</si>
  <si>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</si>
  <si>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</si>
  <si>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</si>
  <si>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</si>
  <si>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</si>
  <si>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</si>
  <si>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</si>
  <si>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</si>
  <si>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</si>
  <si>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</si>
  <si>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</si>
  <si>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</si>
  <si>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</si>
  <si>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</si>
  <si>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</si>
  <si>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</si>
  <si>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</si>
  <si>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</si>
  <si>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</si>
  <si>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</si>
  <si>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</si>
  <si>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</si>
  <si>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</si>
  <si>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</si>
  <si>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</si>
  <si>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</si>
  <si>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</si>
  <si>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</si>
  <si>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</si>
  <si>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</si>
  <si>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</si>
  <si>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</si>
  <si>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</si>
  <si>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</si>
  <si>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</si>
  <si>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</si>
  <si>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</si>
  <si>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</si>
  <si>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</si>
  <si>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</si>
  <si>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</si>
  <si>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</si>
  <si>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</si>
  <si>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</si>
  <si>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</si>
  <si>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</si>
  <si>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</si>
  <si>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</si>
  <si>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</si>
  <si>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</si>
  <si>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</si>
  <si>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</si>
  <si>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</si>
  <si>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</si>
  <si>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</si>
  <si>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</si>
  <si>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</si>
  <si>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</si>
  <si>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</si>
  <si>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</si>
  <si>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</si>
  <si>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</si>
  <si>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</si>
  <si>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</si>
  <si>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</si>
  <si>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</si>
  <si>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</si>
  <si>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</si>
  <si>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</si>
  <si>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</si>
  <si>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</si>
  <si>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</si>
  <si>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</si>
  <si>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</si>
  <si>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</si>
  <si>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</si>
  <si>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</si>
  <si>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</si>
  <si>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</si>
  <si>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</si>
  <si>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</si>
  <si>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</si>
  <si>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</si>
  <si>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</si>
  <si>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</si>
  <si>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</si>
  <si>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</si>
  <si>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</si>
  <si>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</si>
  <si>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</si>
  <si>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</si>
  <si>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</si>
  <si>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</si>
  <si>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</si>
  <si>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</si>
  <si>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</si>
  <si>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</si>
  <si>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</si>
  <si>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</si>
  <si>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</si>
  <si>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</si>
  <si>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</si>
  <si>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</si>
  <si>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</si>
  <si>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</si>
  <si>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</si>
  <si>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</si>
  <si>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</si>
  <si>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</si>
  <si>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</si>
  <si>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</si>
  <si>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</si>
  <si>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</si>
  <si>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</si>
  <si>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</si>
  <si>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</si>
  <si>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</si>
  <si>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</si>
  <si>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</si>
  <si>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</si>
  <si>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</si>
  <si>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</si>
  <si>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</si>
  <si>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</si>
  <si>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</si>
  <si>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</si>
  <si>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</si>
  <si>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</si>
  <si>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</si>
  <si>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</si>
  <si>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</si>
  <si>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</si>
  <si>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</si>
  <si>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</si>
  <si>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</si>
  <si>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</si>
  <si>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</si>
  <si>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</si>
  <si>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</si>
  <si>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</si>
  <si>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</si>
  <si>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</si>
  <si>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</si>
  <si>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</si>
  <si>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</si>
  <si>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</si>
  <si>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</si>
  <si>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</si>
  <si>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</si>
  <si>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</si>
  <si>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</si>
  <si>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</si>
  <si>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</si>
  <si>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</si>
  <si>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</si>
  <si>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</si>
  <si>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</si>
  <si>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</si>
  <si>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</si>
  <si>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</si>
  <si>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</si>
  <si>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</si>
  <si>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</si>
  <si>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</si>
  <si>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</si>
  <si>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</si>
  <si>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</si>
  <si>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</si>
  <si>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</si>
  <si>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</si>
  <si>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</si>
  <si>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</si>
  <si>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</si>
  <si>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</si>
  <si>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</si>
  <si>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</si>
  <si>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</si>
  <si>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</si>
  <si>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</si>
  <si>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</si>
  <si>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</si>
  <si>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</si>
  <si>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</si>
  <si>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</si>
  <si>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</si>
  <si>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</si>
  <si>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</si>
  <si>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</si>
  <si>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</si>
  <si>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</si>
  <si>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</si>
  <si>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</si>
  <si>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</si>
  <si>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</si>
  <si>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</si>
  <si>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</si>
  <si>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</si>
  <si>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</si>
  <si>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</si>
  <si>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</si>
  <si>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</si>
  <si>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</si>
  <si>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</si>
  <si>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</si>
  <si>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</si>
  <si>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</si>
  <si>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</si>
  <si>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</si>
  <si>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</si>
  <si>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</si>
  <si>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</si>
  <si>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</si>
  <si>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</si>
  <si>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</si>
  <si>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</si>
  <si>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</si>
  <si>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</si>
  <si>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</si>
  <si>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</si>
  <si>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</si>
  <si>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</si>
  <si>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</si>
  <si>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</si>
  <si>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</si>
  <si>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</si>
  <si>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</si>
  <si>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</si>
  <si>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</si>
  <si>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</si>
  <si>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</si>
  <si>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</si>
  <si>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</si>
  <si>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</si>
  <si>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</si>
  <si>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</si>
  <si>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</si>
  <si>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</si>
  <si>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</si>
  <si>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</si>
  <si>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</si>
  <si>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</si>
  <si>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</si>
  <si>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</si>
  <si>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</si>
  <si>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</si>
  <si>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</si>
  <si>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</si>
  <si>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</si>
  <si>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</si>
  <si>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</si>
  <si>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</si>
  <si>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</si>
  <si>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</si>
  <si>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</si>
  <si>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</si>
  <si>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</si>
  <si>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</si>
  <si>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</si>
  <si>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</si>
  <si>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</si>
  <si>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</si>
  <si>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</si>
  <si>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</si>
  <si>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</si>
  <si>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</si>
  <si>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</si>
  <si>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</si>
  <si>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</si>
  <si>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</si>
  <si>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</si>
  <si>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</si>
  <si>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</si>
  <si>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</si>
  <si>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</si>
  <si>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</si>
  <si>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</si>
  <si>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</si>
  <si>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</si>
  <si>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</si>
  <si>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</si>
  <si>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</si>
  <si>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</si>
  <si>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</si>
  <si>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</si>
  <si>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</si>
  <si>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</si>
  <si>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</si>
  <si>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</si>
  <si>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</si>
  <si>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</si>
  <si>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</si>
  <si>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</si>
  <si>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</si>
  <si>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</si>
  <si>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</si>
  <si>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</si>
  <si>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</si>
  <si>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</si>
  <si>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</si>
  <si>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</si>
  <si>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</si>
  <si>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</si>
  <si>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</si>
  <si>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</si>
  <si>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</si>
  <si>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</si>
  <si>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</si>
  <si>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</si>
  <si>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</si>
  <si>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</si>
  <si>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</si>
  <si>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</si>
  <si>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</si>
  <si>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</si>
  <si>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</si>
  <si>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</si>
  <si>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</si>
  <si>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</si>
  <si>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</si>
  <si>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</si>
  <si>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</si>
  <si>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</si>
  <si>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</si>
  <si>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</si>
  <si>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</si>
  <si>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</si>
  <si>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</si>
  <si>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</si>
  <si>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</si>
  <si>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</si>
  <si>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</si>
  <si>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</si>
  <si>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</si>
  <si>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</si>
  <si>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</si>
  <si>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</si>
  <si>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</si>
  <si>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</si>
  <si>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</si>
  <si>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</si>
  <si>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</si>
  <si>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</si>
  <si>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</si>
  <si>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</si>
  <si>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</si>
  <si>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</si>
  <si>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</si>
  <si>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</si>
  <si>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</si>
  <si>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</si>
  <si>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</si>
  <si>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</si>
  <si>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</si>
  <si>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</si>
  <si>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</si>
  <si>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</si>
  <si>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</si>
  <si>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</si>
  <si>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</si>
  <si>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</si>
  <si>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</si>
  <si>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</si>
  <si>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</si>
  <si>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</si>
  <si>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</si>
  <si>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</si>
  <si>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</si>
  <si>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</si>
  <si>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</si>
  <si>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</si>
  <si>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</si>
  <si>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</si>
  <si>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</si>
  <si>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</si>
  <si>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</si>
  <si>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</si>
  <si>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</si>
  <si>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</si>
  <si>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</si>
  <si>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</si>
  <si>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</si>
  <si>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</si>
  <si>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</si>
  <si>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</si>
  <si>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</si>
  <si>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</si>
  <si>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</si>
  <si>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</si>
  <si>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</si>
  <si>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</si>
  <si>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</si>
  <si>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</si>
  <si>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</si>
  <si>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</si>
  <si>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</si>
  <si>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</si>
  <si>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</si>
  <si>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</si>
  <si>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</si>
  <si>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</si>
  <si>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</si>
  <si>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</si>
  <si>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</si>
  <si>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</si>
  <si>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</si>
  <si>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</si>
  <si>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</si>
  <si>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</si>
  <si>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</si>
  <si>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</si>
  <si>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</si>
  <si>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</si>
  <si>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</si>
  <si>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</si>
  <si>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</si>
  <si>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</si>
  <si>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</si>
  <si>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</si>
  <si>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</si>
  <si>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</si>
  <si>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</si>
  <si>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</si>
  <si>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</si>
  <si>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</si>
  <si>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</si>
  <si>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</si>
  <si>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</si>
  <si>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</si>
  <si>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</si>
  <si>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</si>
  <si>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</si>
  <si>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</si>
  <si>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</si>
  <si>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</si>
  <si>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</si>
  <si>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</si>
  <si>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</si>
  <si>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</si>
  <si>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</si>
  <si>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</si>
  <si>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</si>
  <si>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</si>
  <si>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</si>
  <si>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</si>
  <si>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</si>
  <si>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</si>
  <si>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</si>
  <si>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</si>
  <si>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</si>
  <si>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</si>
  <si>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</si>
  <si>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</si>
  <si>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</si>
  <si>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</si>
  <si>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</si>
  <si>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</si>
  <si>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</si>
  <si>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</si>
  <si>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</si>
  <si>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</si>
  <si>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</si>
  <si>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</si>
  <si>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</si>
  <si>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</si>
  <si>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</si>
  <si>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</si>
  <si>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</si>
  <si>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</si>
  <si>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</si>
  <si>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</si>
  <si>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</si>
  <si>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</si>
  <si>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</si>
  <si>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</si>
  <si>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</si>
  <si>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</si>
  <si>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</si>
  <si>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</si>
  <si>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</si>
  <si>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</si>
  <si>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</si>
  <si>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</si>
  <si>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</si>
  <si>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</si>
  <si>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</si>
  <si>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</si>
  <si>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</si>
  <si>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</si>
  <si>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</si>
  <si>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</si>
  <si>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</si>
  <si>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</si>
  <si>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</si>
  <si>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</si>
  <si>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</si>
  <si>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</si>
  <si>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</si>
  <si>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</si>
  <si>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</si>
  <si>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</si>
  <si>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</si>
  <si>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</si>
  <si>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</si>
  <si>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</si>
  <si>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</si>
  <si>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</si>
  <si>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</si>
  <si>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</si>
  <si>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</si>
  <si>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</si>
  <si>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</si>
  <si>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</si>
  <si>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</si>
  <si>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</si>
  <si>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</si>
  <si>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</si>
  <si>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</si>
  <si>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</si>
  <si>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</si>
  <si>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</si>
  <si>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</si>
  <si>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</si>
  <si>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</si>
  <si>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</si>
  <si>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</si>
  <si>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</si>
  <si>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</si>
  <si>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</si>
  <si>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</si>
  <si>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</si>
  <si>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</si>
  <si>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</si>
  <si>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</si>
  <si>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</si>
  <si>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</si>
  <si>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</si>
  <si>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</si>
  <si>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</si>
  <si>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</si>
  <si>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</si>
  <si>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</si>
  <si>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</si>
  <si>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</si>
  <si>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</si>
  <si>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</si>
  <si>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</si>
  <si>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</si>
  <si>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</si>
  <si>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</si>
  <si>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</si>
  <si>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</si>
  <si>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</si>
  <si>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</si>
  <si>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</si>
  <si>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</si>
  <si>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</si>
  <si>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</si>
  <si>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</si>
  <si>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</si>
  <si>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</si>
  <si>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</si>
  <si>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</si>
  <si>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</si>
  <si>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</si>
  <si>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</si>
  <si>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</si>
  <si>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</si>
  <si>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</si>
  <si>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</si>
  <si>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</si>
  <si>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</si>
  <si>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</si>
  <si>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</si>
  <si>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</si>
  <si>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</si>
  <si>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</si>
  <si>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</si>
  <si>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</si>
  <si>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</si>
  <si>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</si>
  <si>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</si>
  <si>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</si>
  <si>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</si>
  <si>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</si>
  <si>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</si>
  <si>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</si>
  <si>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</si>
  <si>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</si>
  <si>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</si>
  <si>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</si>
  <si>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</si>
  <si>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</si>
  <si>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</si>
  <si>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</si>
  <si>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</si>
  <si>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</si>
  <si>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</si>
  <si>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</si>
  <si>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</si>
  <si>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</si>
  <si>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</si>
  <si>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</si>
  <si>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</si>
  <si>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</si>
  <si>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</si>
  <si>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</si>
  <si>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</si>
  <si>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</si>
  <si>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</si>
  <si>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</si>
  <si>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</si>
  <si>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</si>
  <si>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</si>
  <si>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</si>
  <si>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</si>
  <si>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</si>
  <si>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</si>
  <si>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</si>
  <si>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</si>
  <si>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</si>
  <si>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</si>
  <si>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</si>
  <si>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</si>
  <si>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</si>
  <si>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</si>
  <si>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</si>
  <si>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</si>
  <si>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</si>
  <si>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</si>
  <si>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</si>
  <si>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</si>
  <si>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</si>
  <si>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</si>
  <si>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</si>
  <si>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</si>
  <si>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</si>
  <si>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</si>
  <si>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</si>
  <si>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</si>
  <si>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</si>
  <si>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</si>
  <si>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</si>
  <si>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</si>
  <si>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</si>
  <si>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</si>
  <si>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</si>
  <si>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</si>
  <si>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</si>
  <si>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</si>
  <si>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</si>
  <si>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</si>
  <si>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</si>
  <si>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</si>
  <si>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</si>
  <si>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</si>
  <si>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</si>
  <si>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</si>
  <si>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</si>
  <si>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</si>
  <si>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</si>
  <si>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</si>
  <si>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</si>
  <si>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</si>
  <si>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</si>
  <si>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</si>
  <si>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</si>
  <si>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</si>
  <si>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</si>
  <si>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</si>
  <si>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</si>
  <si>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</si>
  <si>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</si>
  <si>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</si>
  <si>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</si>
  <si>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</si>
  <si>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</si>
  <si>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</si>
  <si>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</si>
  <si>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</si>
  <si>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</si>
  <si>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</si>
  <si>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</si>
  <si>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</si>
  <si>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</si>
  <si>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</si>
  <si>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</si>
  <si>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</si>
  <si>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</si>
  <si>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</si>
  <si>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</si>
  <si>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</si>
  <si>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</si>
  <si>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</si>
  <si>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</si>
  <si>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</si>
  <si>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</si>
  <si>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</si>
  <si>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</si>
  <si>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</si>
  <si>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</si>
  <si>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</si>
  <si>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</si>
  <si>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</si>
  <si>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</si>
  <si>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</si>
  <si>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</si>
  <si>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</si>
  <si>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</si>
  <si>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</si>
  <si>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</si>
  <si>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</si>
  <si>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</si>
  <si>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</si>
  <si>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</si>
  <si>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</si>
  <si>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</si>
  <si>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</si>
  <si>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</si>
  <si>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</si>
  <si>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</si>
  <si>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</si>
  <si>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</si>
  <si>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</si>
  <si>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</si>
  <si>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</si>
  <si>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</si>
  <si>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</si>
  <si>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</si>
  <si>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</si>
  <si>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</si>
  <si>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</si>
  <si>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</si>
  <si>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</si>
  <si>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</si>
  <si>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</si>
  <si>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</si>
  <si>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</si>
  <si>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</si>
  <si>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</si>
  <si>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</si>
  <si>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</si>
  <si>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</si>
  <si>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</si>
  <si>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</si>
  <si>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</si>
  <si>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</si>
  <si>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</si>
  <si>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</si>
  <si>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</si>
  <si>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</si>
  <si>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</si>
  <si>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</si>
  <si>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</si>
  <si>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</si>
  <si>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</si>
  <si>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</si>
  <si>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</si>
  <si>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</si>
  <si>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</si>
  <si>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</si>
  <si>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</si>
  <si>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</si>
  <si>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</si>
  <si>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</si>
  <si>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</si>
  <si>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</si>
  <si>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</si>
  <si>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</si>
  <si>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</si>
  <si>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</si>
  <si>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</si>
  <si>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</si>
  <si>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</si>
  <si>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</si>
  <si>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</si>
  <si>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</si>
  <si>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</si>
  <si>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</si>
  <si>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</si>
  <si>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</si>
  <si>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</si>
  <si>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</si>
  <si>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</si>
  <si>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</si>
  <si>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</si>
  <si>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</si>
  <si>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</si>
  <si>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</si>
  <si>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</si>
  <si>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</si>
  <si>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</si>
  <si>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</si>
  <si>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</si>
  <si>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</si>
  <si>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</si>
  <si>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</si>
  <si>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</si>
  <si>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</si>
  <si>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</si>
  <si>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</si>
  <si>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</si>
  <si>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</si>
  <si>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</si>
  <si>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</si>
  <si>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</si>
  <si>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</si>
  <si>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</si>
  <si>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</si>
  <si>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</si>
  <si>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</si>
  <si>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</si>
  <si>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</si>
  <si>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</si>
  <si>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</si>
  <si>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</si>
  <si>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</si>
  <si>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</si>
  <si>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</si>
  <si>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</si>
  <si>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</si>
  <si>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</si>
  <si>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</si>
  <si>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</si>
  <si>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</si>
  <si>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</si>
  <si>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</si>
  <si>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</si>
  <si>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</si>
  <si>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</si>
  <si>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</si>
  <si>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</si>
  <si>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</si>
  <si>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</si>
  <si>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</si>
  <si>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</si>
  <si>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</si>
  <si>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</si>
  <si>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</si>
  <si>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</si>
  <si>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</si>
  <si>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</si>
  <si>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</si>
  <si>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</si>
  <si>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</si>
  <si>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</si>
  <si>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</si>
  <si>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</si>
  <si>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</si>
  <si>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</si>
  <si>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</si>
  <si>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</si>
  <si>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</si>
  <si>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</si>
  <si>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</si>
  <si>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</si>
  <si>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</si>
  <si>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</si>
  <si>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</si>
  <si>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</si>
  <si>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</si>
  <si>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</si>
  <si>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</si>
  <si>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</si>
  <si>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</si>
  <si>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</si>
  <si>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</si>
  <si>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</si>
  <si>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</si>
  <si>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</si>
  <si>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</si>
  <si>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</si>
  <si>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</si>
  <si>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</si>
  <si>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</si>
  <si>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</si>
  <si>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</si>
  <si>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</si>
  <si>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</si>
  <si>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</si>
  <si>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</si>
  <si>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</si>
  <si>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</si>
  <si>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</si>
  <si>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</si>
  <si>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</si>
  <si>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</si>
  <si>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</si>
  <si>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</si>
  <si>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</si>
  <si>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</si>
  <si>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</si>
  <si>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</si>
  <si>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</si>
  <si>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</si>
  <si>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</si>
  <si>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</si>
  <si>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</si>
  <si>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</si>
  <si>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</si>
  <si>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</si>
  <si>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</si>
  <si>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</si>
  <si>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</si>
  <si>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</si>
  <si>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</si>
  <si>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</si>
  <si>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</si>
  <si>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</si>
  <si>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</si>
  <si>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</si>
  <si>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</si>
  <si>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</si>
  <si>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</si>
  <si>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</si>
  <si>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</si>
  <si>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</si>
  <si>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</si>
  <si>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</si>
  <si>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</si>
  <si>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</si>
  <si>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</si>
  <si>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</si>
  <si>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</si>
  <si>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</si>
  <si>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</si>
  <si>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</si>
  <si>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</si>
  <si>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</si>
  <si>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</si>
  <si>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</si>
  <si>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</si>
  <si>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</si>
  <si>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</si>
  <si>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</si>
  <si>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</si>
  <si>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</si>
  <si>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</si>
  <si>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</si>
  <si>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</si>
  <si>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</si>
  <si>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</si>
  <si>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</si>
  <si>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</si>
  <si>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</si>
  <si>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</si>
  <si>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</si>
  <si>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</si>
  <si>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</si>
  <si>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</si>
  <si>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</si>
  <si>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</si>
  <si>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</si>
  <si>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</si>
  <si>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</si>
  <si>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</si>
  <si>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</si>
  <si>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</si>
  <si>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</si>
  <si>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</si>
  <si>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</si>
  <si>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</si>
  <si>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</si>
  <si>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</si>
  <si>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</si>
  <si>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</si>
  <si>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</si>
  <si>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</si>
  <si>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</si>
  <si>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</si>
  <si>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</si>
  <si>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</si>
  <si>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</si>
  <si>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</si>
  <si>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</si>
  <si>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</si>
  <si>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</si>
  <si>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</si>
  <si>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</si>
  <si>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</si>
  <si>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</si>
  <si>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</si>
  <si>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</si>
  <si>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</si>
  <si>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</si>
  <si>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</si>
  <si>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</si>
  <si>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</si>
  <si>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</si>
  <si>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</si>
  <si>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</si>
  <si>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</si>
  <si>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</si>
  <si>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</si>
  <si>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</si>
  <si>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</si>
  <si>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</si>
  <si>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</si>
  <si>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</si>
  <si>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</si>
  <si>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</si>
  <si>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</si>
  <si>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</si>
  <si>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</si>
  <si>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</si>
  <si>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</si>
  <si>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</si>
  <si>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</si>
  <si>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</si>
  <si>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</si>
  <si>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</si>
  <si>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</si>
  <si>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</si>
  <si>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</si>
  <si>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</si>
  <si>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</si>
  <si>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</si>
  <si>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</si>
  <si>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</si>
  <si>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</si>
  <si>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</si>
  <si>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</si>
  <si>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</si>
  <si>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</si>
  <si>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</si>
  <si>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</si>
  <si>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</si>
  <si>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</si>
  <si>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</si>
  <si>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</si>
  <si>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</si>
  <si>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</si>
  <si>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</si>
  <si>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</si>
  <si>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</si>
  <si>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</si>
  <si>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</si>
  <si>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</si>
  <si>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</si>
  <si>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</si>
  <si>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</si>
  <si>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</si>
  <si>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</si>
  <si>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</si>
  <si>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</si>
  <si>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</si>
  <si>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</si>
  <si>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</si>
  <si>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</si>
  <si>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</si>
  <si>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</si>
  <si>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</si>
  <si>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</si>
  <si>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</si>
  <si>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</si>
  <si>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</si>
  <si>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</si>
  <si>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</si>
  <si>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</si>
  <si>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</si>
  <si>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</si>
  <si>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</si>
  <si>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</si>
  <si>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</si>
  <si>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</si>
  <si>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</si>
  <si>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</si>
  <si>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</si>
  <si>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</si>
  <si>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</si>
  <si>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</si>
  <si>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</si>
  <si>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</si>
  <si>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</si>
  <si>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</si>
  <si>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</si>
  <si>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</si>
  <si>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</si>
  <si>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</si>
  <si>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</si>
  <si>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</si>
  <si>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</si>
  <si>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</si>
  <si>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</si>
  <si>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</si>
  <si>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</si>
  <si>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</si>
  <si>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</si>
  <si>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</si>
  <si>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</si>
  <si>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</si>
  <si>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</si>
  <si>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</si>
  <si>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</si>
  <si>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</si>
  <si>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</si>
  <si>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</si>
  <si>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</si>
  <si>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</si>
  <si>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</si>
  <si>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</si>
  <si>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</si>
  <si>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</si>
  <si>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</si>
  <si>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</si>
  <si>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</si>
  <si>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</si>
  <si>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</si>
  <si>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</si>
  <si>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</si>
  <si>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</si>
  <si>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</si>
  <si>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</si>
  <si>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</si>
  <si>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</si>
  <si>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</si>
  <si>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</si>
  <si>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</si>
  <si>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</si>
  <si>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</si>
  <si>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</si>
  <si>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</si>
  <si>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</si>
  <si>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</si>
  <si>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</si>
  <si>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</si>
  <si>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</si>
  <si>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</si>
  <si>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</si>
  <si>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</si>
  <si>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</si>
  <si>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</si>
  <si>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</si>
  <si>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</si>
  <si>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</si>
  <si>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</si>
  <si>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</si>
  <si>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</si>
  <si>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</si>
  <si>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</si>
  <si>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</si>
  <si>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</si>
  <si>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</si>
  <si>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</si>
  <si>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</si>
  <si>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</si>
  <si>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</si>
  <si>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</si>
  <si>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</si>
  <si>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</si>
  <si>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</si>
  <si>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</si>
  <si>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</si>
  <si>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</si>
  <si>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</si>
  <si>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</si>
  <si>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</si>
  <si>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</si>
  <si>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</si>
  <si>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</si>
  <si>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</si>
  <si>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</si>
  <si>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</si>
  <si>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</si>
  <si>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</si>
  <si>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</si>
  <si>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</si>
  <si>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</si>
  <si>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</si>
  <si>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</si>
  <si>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</si>
  <si>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</si>
  <si>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</si>
  <si>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</si>
  <si>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</si>
  <si>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</si>
  <si>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</si>
  <si>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</si>
  <si>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</si>
  <si>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</si>
  <si>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</si>
  <si>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</si>
  <si>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</si>
  <si>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</si>
  <si>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</si>
  <si>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</si>
  <si>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</si>
  <si>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</si>
  <si>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</si>
  <si>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</si>
  <si>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</si>
  <si>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</si>
  <si>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</si>
  <si>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</si>
  <si>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</si>
  <si>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</si>
  <si>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</si>
  <si>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</si>
  <si>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</si>
  <si>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</si>
  <si>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</si>
  <si>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</si>
  <si>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</si>
  <si>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</si>
  <si>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</si>
  <si>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</si>
  <si>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</si>
  <si>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</si>
  <si>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</si>
  <si>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</si>
  <si>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</si>
  <si>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</si>
  <si>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</si>
  <si>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</si>
  <si>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</si>
  <si>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</si>
  <si>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</si>
  <si>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</si>
  <si>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</si>
  <si>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</si>
  <si>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</si>
  <si>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</si>
  <si>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</si>
  <si>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</si>
  <si>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</si>
  <si>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</si>
  <si>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</si>
  <si>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</si>
  <si>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</si>
  <si>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</si>
  <si>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</si>
  <si>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</si>
  <si>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</si>
  <si>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</si>
  <si>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</si>
  <si>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</si>
  <si>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</si>
  <si>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</si>
  <si>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</si>
  <si>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</si>
  <si>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</si>
  <si>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</si>
  <si>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</si>
  <si>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</si>
  <si>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</si>
  <si>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</si>
  <si>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</si>
  <si>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</si>
  <si>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</si>
  <si>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</si>
  <si>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</si>
  <si>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</si>
  <si>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</si>
  <si>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</si>
  <si>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</si>
  <si>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</si>
  <si>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</si>
  <si>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</si>
  <si>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</si>
  <si>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</si>
  <si>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</si>
  <si>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</si>
  <si>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</si>
  <si>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</si>
  <si>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</si>
  <si>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</si>
  <si>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</si>
  <si>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</si>
  <si>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</si>
  <si>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</si>
  <si>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</si>
  <si>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</si>
  <si>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</si>
  <si>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</si>
  <si>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</si>
  <si>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</si>
  <si>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</si>
  <si>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</si>
  <si>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</si>
  <si>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</si>
  <si>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</si>
  <si>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</si>
  <si>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</si>
  <si>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</si>
  <si>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</si>
  <si>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</si>
  <si>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</si>
  <si>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</si>
  <si>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</si>
  <si>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</si>
  <si>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</si>
  <si>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</si>
  <si>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</si>
  <si>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</si>
  <si>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</si>
  <si>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</si>
  <si>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</si>
  <si>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</si>
  <si>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</si>
  <si>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</si>
  <si>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</si>
  <si>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</si>
  <si>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</si>
  <si>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</si>
  <si>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</si>
  <si>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</si>
  <si>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</si>
  <si>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</si>
  <si>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</si>
  <si>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</si>
  <si>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</si>
  <si>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</si>
  <si>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</si>
  <si>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</si>
  <si>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</si>
  <si>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</si>
  <si>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</si>
  <si>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</si>
  <si>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</si>
  <si>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</si>
  <si>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</si>
  <si>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</si>
  <si>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</si>
  <si>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</si>
  <si>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</si>
  <si>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</si>
  <si>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</si>
  <si>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</si>
  <si>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</si>
  <si>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</si>
  <si>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</si>
  <si>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</si>
  <si>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</si>
  <si>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</si>
  <si>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</si>
  <si>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</si>
  <si>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</si>
  <si>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</si>
  <si>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</si>
  <si>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</si>
  <si>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</si>
  <si>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</si>
  <si>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</si>
  <si>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</si>
  <si>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</si>
  <si>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</si>
  <si>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</si>
  <si>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</si>
  <si>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</si>
  <si>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</si>
  <si>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</si>
  <si>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</si>
  <si>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</si>
  <si>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</si>
  <si>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</si>
  <si>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</si>
  <si>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</si>
  <si>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</si>
  <si>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</si>
  <si>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</si>
  <si>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</si>
  <si>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</si>
  <si>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</si>
  <si>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</si>
  <si>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</si>
  <si>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</si>
  <si>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</si>
  <si>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</si>
  <si>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</si>
  <si>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</si>
  <si>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</si>
  <si>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</si>
  <si>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</si>
  <si>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</si>
  <si>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</si>
  <si>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</si>
  <si>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</si>
  <si>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</si>
  <si>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</si>
  <si>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</si>
  <si>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</si>
  <si>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</si>
  <si>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</si>
  <si>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</si>
  <si>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</si>
  <si>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</si>
  <si>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</si>
  <si>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</si>
  <si>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</si>
  <si>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</si>
  <si>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</si>
  <si>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</si>
  <si>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</si>
  <si>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</si>
  <si>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</si>
  <si>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</si>
  <si>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</si>
  <si>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</si>
  <si>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</si>
  <si>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</si>
  <si>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</si>
  <si>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</si>
  <si>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</si>
  <si>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</si>
  <si>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</si>
  <si>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</si>
  <si>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</si>
  <si>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</si>
  <si>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</si>
  <si>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</si>
  <si>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</si>
  <si>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</si>
  <si>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</si>
  <si>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</si>
  <si>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</si>
  <si>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</si>
  <si>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</si>
  <si>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</si>
  <si>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</si>
  <si>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</si>
  <si>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</si>
  <si>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</si>
  <si>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</si>
  <si>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</si>
  <si>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</si>
  <si>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</si>
  <si>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</si>
  <si>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</si>
  <si>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</si>
  <si>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</si>
  <si>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</si>
  <si>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</si>
  <si>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</si>
  <si>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</si>
  <si>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</si>
  <si>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</si>
  <si>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</si>
  <si>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</si>
  <si>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</si>
  <si>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</si>
  <si>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</si>
  <si>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</si>
  <si>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</si>
  <si>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</si>
  <si>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</si>
  <si>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</si>
  <si>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</si>
  <si>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</si>
  <si>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</si>
  <si>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</si>
  <si>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</si>
  <si>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</si>
  <si>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</si>
  <si>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</si>
  <si>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</si>
  <si>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</si>
  <si>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</si>
  <si>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</si>
  <si>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</si>
  <si>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</si>
  <si>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</si>
  <si>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</si>
  <si>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</si>
  <si>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</si>
  <si>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</si>
  <si>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</si>
  <si>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</si>
  <si>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</si>
  <si>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</si>
  <si>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</si>
  <si>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</si>
  <si>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</si>
  <si>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</si>
  <si>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</si>
  <si>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</si>
  <si>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</si>
  <si>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</si>
  <si>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</si>
  <si>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</si>
  <si>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</si>
  <si>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</si>
  <si>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</si>
  <si>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</si>
  <si>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</si>
  <si>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</si>
  <si>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</si>
  <si>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</si>
  <si>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</si>
  <si>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</si>
  <si>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</si>
  <si>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</si>
  <si>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</si>
  <si>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</si>
  <si>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</si>
  <si>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</si>
  <si>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</si>
  <si>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</si>
  <si>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</si>
  <si>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</si>
  <si>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</si>
  <si>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</si>
  <si>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</si>
  <si>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</si>
  <si>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</si>
  <si>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</si>
  <si>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</si>
  <si>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</si>
  <si>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</si>
  <si>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</si>
  <si>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</si>
  <si>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</si>
  <si>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</si>
  <si>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</si>
  <si>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</si>
  <si>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</si>
  <si>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</si>
  <si>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</si>
  <si>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</si>
  <si>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</si>
  <si>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</si>
  <si>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</si>
  <si>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</si>
  <si>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</si>
  <si>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</si>
  <si>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</si>
  <si>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</si>
  <si>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</si>
  <si>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</si>
  <si>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</si>
  <si>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</si>
  <si>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</si>
  <si>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</si>
  <si>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</si>
  <si>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</si>
  <si>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</si>
  <si>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</si>
  <si>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</si>
  <si>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</si>
  <si>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</si>
  <si>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</si>
  <si>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</si>
  <si>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</si>
  <si>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</si>
  <si>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</si>
  <si>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</si>
  <si>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</si>
  <si>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</si>
  <si>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</si>
  <si>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</si>
  <si>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</si>
  <si>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</si>
  <si>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</si>
  <si>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</si>
  <si>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</si>
  <si>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</si>
  <si>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</si>
  <si>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</si>
  <si>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</si>
  <si>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</si>
  <si>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</si>
  <si>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</si>
  <si>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</si>
  <si>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</si>
  <si>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</si>
  <si>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</si>
  <si>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</si>
  <si>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</si>
  <si>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</si>
  <si>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</si>
  <si>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</si>
  <si>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</si>
  <si>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</si>
  <si>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</si>
  <si>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</si>
  <si>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</si>
  <si>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</si>
  <si>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</si>
  <si>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</si>
  <si>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</si>
  <si>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</si>
  <si>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</si>
  <si>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</si>
  <si>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</si>
  <si>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</si>
  <si>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</si>
  <si>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</si>
  <si>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</si>
  <si>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</si>
  <si>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</si>
  <si>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</si>
  <si>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</si>
  <si>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</si>
  <si>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</si>
  <si>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</si>
  <si>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</si>
  <si>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</si>
  <si>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</si>
  <si>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</si>
  <si>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</si>
  <si>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</si>
  <si>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</si>
  <si>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</si>
  <si>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</si>
  <si>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</si>
  <si>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</si>
  <si>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</si>
  <si>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</si>
  <si>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</si>
  <si>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</si>
  <si>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</si>
  <si>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</si>
  <si>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</si>
  <si>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</si>
  <si>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</si>
  <si>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</si>
  <si>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</si>
  <si>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</si>
  <si>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</si>
  <si>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</si>
  <si>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</si>
  <si>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</si>
  <si>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</si>
  <si>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</si>
  <si>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</si>
  <si>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</si>
  <si>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</si>
  <si>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</si>
  <si>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</si>
  <si>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</si>
  <si>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</si>
  <si>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</si>
  <si>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</si>
  <si>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</si>
  <si>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</si>
  <si>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</si>
  <si>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</si>
  <si>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</si>
  <si>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</si>
  <si>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</si>
  <si>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</si>
  <si>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</si>
  <si>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</si>
  <si>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</si>
  <si>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</si>
  <si>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</si>
  <si>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</si>
  <si>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</si>
  <si>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</si>
  <si>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</si>
  <si>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</si>
  <si>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</si>
  <si>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</si>
  <si>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</si>
  <si>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</si>
  <si>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</si>
  <si>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</si>
  <si>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</si>
  <si>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</si>
  <si>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</si>
  <si>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</si>
  <si>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</si>
  <si>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</si>
  <si>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</si>
  <si>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</si>
  <si>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</si>
  <si>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</si>
  <si>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</si>
  <si>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</si>
  <si>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</si>
  <si>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</si>
  <si>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</si>
  <si>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</si>
  <si>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</si>
  <si>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</si>
  <si>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</si>
  <si>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</si>
  <si>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</si>
  <si>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</si>
  <si>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</si>
  <si>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</si>
  <si>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</si>
  <si>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</si>
  <si>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</si>
  <si>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</si>
  <si>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</si>
  <si>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</si>
  <si>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</si>
  <si>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</si>
  <si>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</si>
  <si>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</si>
  <si>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</si>
  <si>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</si>
  <si>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</si>
  <si>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</si>
  <si>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</si>
  <si>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</si>
  <si>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</si>
  <si>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</si>
  <si>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</si>
  <si>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</si>
  <si>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</si>
  <si>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</si>
  <si>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</si>
  <si>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</si>
  <si>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</si>
  <si>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</si>
  <si>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</si>
  <si>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</si>
  <si>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</si>
  <si>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</si>
  <si>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</si>
  <si>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</si>
  <si>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</si>
  <si>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</si>
  <si>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</si>
  <si>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</si>
  <si>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</si>
  <si>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</si>
  <si>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</si>
  <si>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</si>
  <si>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</si>
  <si>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</si>
  <si>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</si>
  <si>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</si>
  <si>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</si>
  <si>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</si>
  <si>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</si>
  <si>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</si>
  <si>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</si>
  <si>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</si>
  <si>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</si>
  <si>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</si>
  <si>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</si>
  <si>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</si>
  <si>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</si>
  <si>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</si>
  <si>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</si>
  <si>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</si>
  <si>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</si>
  <si>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</si>
  <si>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</si>
  <si>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</si>
  <si>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</si>
  <si>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</si>
  <si>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</si>
  <si>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</si>
  <si>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</si>
  <si>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</si>
  <si>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</si>
  <si>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</si>
  <si>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</si>
  <si>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</si>
  <si>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</si>
  <si>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</si>
  <si>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</si>
  <si>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</si>
  <si>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</si>
  <si>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</si>
  <si>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</si>
  <si>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</si>
  <si>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</si>
  <si>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</si>
  <si>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</si>
  <si>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</si>
  <si>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</si>
  <si>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</si>
  <si>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</si>
  <si>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</si>
  <si>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</si>
  <si>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</si>
  <si>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</si>
  <si>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</si>
  <si>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</si>
  <si>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</si>
  <si>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</si>
  <si>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</si>
  <si>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</si>
  <si>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</si>
  <si>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</si>
  <si>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</si>
  <si>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</si>
  <si>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</si>
  <si>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</si>
  <si>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</si>
  <si>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</si>
  <si>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</si>
  <si>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</si>
  <si>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</si>
  <si>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</si>
  <si>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</si>
  <si>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</si>
  <si>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</si>
  <si>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</si>
  <si>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</si>
  <si>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</si>
  <si>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</si>
  <si>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</si>
  <si>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</si>
  <si>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</si>
  <si>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</si>
  <si>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</si>
  <si>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</si>
  <si>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</si>
  <si>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</si>
  <si>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</si>
  <si>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</si>
  <si>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</si>
  <si>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</si>
  <si>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</si>
  <si>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</si>
  <si>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</si>
  <si>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</si>
  <si>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</si>
  <si>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</si>
  <si>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</si>
  <si>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</si>
  <si>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</si>
  <si>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</si>
  <si>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</si>
  <si>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</si>
  <si>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</si>
  <si>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</si>
  <si>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</si>
  <si>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</si>
  <si>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</si>
  <si>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</si>
  <si>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</si>
  <si>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</si>
  <si>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</si>
  <si>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</si>
  <si>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</si>
  <si>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</si>
  <si>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</si>
  <si>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</si>
  <si>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</si>
  <si>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</si>
  <si>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</si>
  <si>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</si>
  <si>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</si>
  <si>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</si>
  <si>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</si>
  <si>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</si>
  <si>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</si>
  <si>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</si>
  <si>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</si>
  <si>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</si>
  <si>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</si>
  <si>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</si>
  <si>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</si>
  <si>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</si>
  <si>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</si>
  <si>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</si>
  <si>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</si>
  <si>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</si>
  <si>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</si>
  <si>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</si>
  <si>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</si>
  <si>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</si>
  <si>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</si>
  <si>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</si>
  <si>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</si>
  <si>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</si>
  <si>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</si>
  <si>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</si>
  <si>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</si>
  <si>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</si>
  <si>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</si>
  <si>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</si>
  <si>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</si>
  <si>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</si>
  <si>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</si>
  <si>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</si>
  <si>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</si>
  <si>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</si>
  <si>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</si>
  <si>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</si>
  <si>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</si>
  <si>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</si>
  <si>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</si>
  <si>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</si>
  <si>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</si>
  <si>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</si>
  <si>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</si>
  <si>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</si>
  <si>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</si>
  <si>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</si>
  <si>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</si>
  <si>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</si>
  <si>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</si>
  <si>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</si>
  <si>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</si>
  <si>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</si>
  <si>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</si>
  <si>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</si>
  <si>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</si>
  <si>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</si>
  <si>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</si>
  <si>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</si>
  <si>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</si>
  <si>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</si>
  <si>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</si>
  <si>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</si>
  <si>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</si>
  <si>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</si>
  <si>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</si>
  <si>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</si>
  <si>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</si>
  <si>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</si>
  <si>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</si>
  <si>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</si>
  <si>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</si>
  <si>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</si>
  <si>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</si>
  <si>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</si>
  <si>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</si>
  <si>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</si>
  <si>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</si>
  <si>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</si>
  <si>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</si>
  <si>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</si>
  <si>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</si>
  <si>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</si>
  <si>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</si>
  <si>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</si>
  <si>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</si>
  <si>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</si>
  <si>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</si>
  <si>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</si>
  <si>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</si>
  <si>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</si>
  <si>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</si>
  <si>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</si>
  <si>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</si>
  <si>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</si>
  <si>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</si>
  <si>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</si>
  <si>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</si>
  <si>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</si>
  <si>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</si>
  <si>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</si>
  <si>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</si>
  <si>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</si>
  <si>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</si>
  <si>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</si>
  <si>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</si>
  <si>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</si>
  <si>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</si>
  <si>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</si>
  <si>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</si>
  <si>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</si>
  <si>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</si>
  <si>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</si>
  <si>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</si>
  <si>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</si>
  <si>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</si>
  <si>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</si>
  <si>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</si>
  <si>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</si>
  <si>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</si>
  <si>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</si>
  <si>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</si>
  <si>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</si>
  <si>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</si>
  <si>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</si>
  <si>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</si>
  <si>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</si>
  <si>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</si>
  <si>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</si>
  <si>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</si>
  <si>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</si>
  <si>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</si>
  <si>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</si>
  <si>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</si>
  <si>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</si>
  <si>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</si>
  <si>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</si>
  <si>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</si>
  <si>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</si>
  <si>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</si>
  <si>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</si>
  <si>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</si>
  <si>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</si>
  <si>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</si>
  <si>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</si>
  <si>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</si>
  <si>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</si>
  <si>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</si>
  <si>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</si>
  <si>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</si>
  <si>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</si>
  <si>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</si>
  <si>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</si>
  <si>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</si>
  <si>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</si>
  <si>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</si>
  <si>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</si>
  <si>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</si>
  <si>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</si>
  <si>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</si>
  <si>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</si>
  <si>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</si>
  <si>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</si>
  <si>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</si>
  <si>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</si>
  <si>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</si>
  <si>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</si>
  <si>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</si>
  <si>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</si>
  <si>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</si>
  <si>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</si>
  <si>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</si>
  <si>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</si>
  <si>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</si>
  <si>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</si>
  <si>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</si>
  <si>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</si>
  <si>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</si>
  <si>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</si>
  <si>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</si>
  <si>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</si>
  <si>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</si>
  <si>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</si>
  <si>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</si>
  <si>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</si>
  <si>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</si>
  <si>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</si>
  <si>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</si>
  <si>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</si>
  <si>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</si>
  <si>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</si>
  <si>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</si>
  <si>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</si>
  <si>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</si>
  <si>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</si>
  <si>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</si>
  <si>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</si>
  <si>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</si>
  <si>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</si>
  <si>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</si>
  <si>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</si>
  <si>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</si>
  <si>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</si>
  <si>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</si>
  <si>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</si>
  <si>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</si>
  <si>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</si>
  <si>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</si>
  <si>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</si>
  <si>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</si>
  <si>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</si>
  <si>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</si>
  <si>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</si>
  <si>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</si>
  <si>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</si>
  <si>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</si>
  <si>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</si>
  <si>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</si>
  <si>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</si>
  <si>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</si>
  <si>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</si>
  <si>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</si>
  <si>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</si>
  <si>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</si>
  <si>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</si>
  <si>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</si>
  <si>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</si>
  <si>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</si>
  <si>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</si>
  <si>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</si>
  <si>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</si>
  <si>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</si>
  <si>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</si>
  <si>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</si>
  <si>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</si>
  <si>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</si>
  <si>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</si>
  <si>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</si>
  <si>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</si>
  <si>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</si>
  <si>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</si>
  <si>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</si>
  <si>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</si>
  <si>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</si>
  <si>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</si>
  <si>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</si>
  <si>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</si>
  <si>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</si>
  <si>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</si>
  <si>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</si>
  <si>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</si>
  <si>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</si>
  <si>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</si>
  <si>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</si>
  <si>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</si>
  <si>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</si>
  <si>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</si>
  <si>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</si>
  <si>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</si>
  <si>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</si>
  <si>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</si>
  <si>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</si>
  <si>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</si>
  <si>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</si>
  <si>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</si>
  <si>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</si>
  <si>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</si>
  <si>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</si>
  <si>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</si>
  <si>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</si>
  <si>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</si>
  <si>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</si>
  <si>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</si>
  <si>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</si>
  <si>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</si>
  <si>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</si>
  <si>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</si>
  <si>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</si>
  <si>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</si>
  <si>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</si>
  <si>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</si>
  <si>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</si>
  <si>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</si>
  <si>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</si>
  <si>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</si>
  <si>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</si>
  <si>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</si>
  <si>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</si>
  <si>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</si>
  <si>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</si>
  <si>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</si>
  <si>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</si>
  <si>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</si>
  <si>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</si>
  <si>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</si>
  <si>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</si>
  <si>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</si>
  <si>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</si>
  <si>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</si>
  <si>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</si>
  <si>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</si>
  <si>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</si>
  <si>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</si>
  <si>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</si>
  <si>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</si>
  <si>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</si>
  <si>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</si>
  <si>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</si>
  <si>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</si>
  <si>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</si>
  <si>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</si>
  <si>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</si>
  <si>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</si>
  <si>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</si>
  <si>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</si>
  <si>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</si>
  <si>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</si>
  <si>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</si>
  <si>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</si>
  <si>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</si>
  <si>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</si>
  <si>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</si>
  <si>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</si>
  <si>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</si>
  <si>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</si>
  <si>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</si>
  <si>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</si>
  <si>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</si>
  <si>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</si>
  <si>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</si>
  <si>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</si>
  <si>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</si>
  <si>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</si>
  <si>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</si>
  <si>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</si>
  <si>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</si>
  <si>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</si>
  <si>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</si>
  <si>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</si>
  <si>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</si>
  <si>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</si>
  <si>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</si>
  <si>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</si>
  <si>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</si>
  <si>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</si>
  <si>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</si>
  <si>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</si>
  <si>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</si>
  <si>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</si>
  <si>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</si>
  <si>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</si>
  <si>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</si>
  <si>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</si>
  <si>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</si>
  <si>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</si>
  <si>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</si>
  <si>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</si>
  <si>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</si>
  <si>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</si>
  <si>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</si>
  <si>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</si>
  <si>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</si>
  <si>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</si>
  <si>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</si>
  <si>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</si>
  <si>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</si>
  <si>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</si>
  <si>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</si>
  <si>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</si>
  <si>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</si>
  <si>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</si>
  <si>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</si>
  <si>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</si>
  <si>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</si>
  <si>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</si>
  <si>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</si>
  <si>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</si>
  <si>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</si>
  <si>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</si>
  <si>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</si>
  <si>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</si>
  <si>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</si>
  <si>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</si>
  <si>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</si>
  <si>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</si>
  <si>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</si>
  <si>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</si>
  <si>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</si>
  <si>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</si>
  <si>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</si>
  <si>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</si>
  <si>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</si>
  <si>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</si>
  <si>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</si>
  <si>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</si>
  <si>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</si>
  <si>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</si>
  <si>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</si>
  <si>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</si>
  <si>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</si>
  <si>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</si>
  <si>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</si>
  <si>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</si>
  <si>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</si>
  <si>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</si>
  <si>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</si>
  <si>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</si>
  <si>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</si>
  <si>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</si>
  <si>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</si>
  <si>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</si>
  <si>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</si>
  <si>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</si>
  <si>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</si>
  <si>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</si>
  <si>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</si>
  <si>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</si>
  <si>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</si>
  <si>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</si>
  <si>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</si>
  <si>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</si>
  <si>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</si>
  <si>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</si>
  <si>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</si>
  <si>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</si>
  <si>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</si>
  <si>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</si>
  <si>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</si>
  <si>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</si>
  <si>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</si>
  <si>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</si>
  <si>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</si>
  <si>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</si>
  <si>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</si>
  <si>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</si>
  <si>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</si>
  <si>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</si>
  <si>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</si>
  <si>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</si>
  <si>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</si>
  <si>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</si>
  <si>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</si>
  <si>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</si>
  <si>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</si>
  <si>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</si>
  <si>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</si>
  <si>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</si>
  <si>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</si>
  <si>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</si>
  <si>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</si>
  <si>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</si>
  <si>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</si>
  <si>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</si>
  <si>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</si>
  <si>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</si>
  <si>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</si>
  <si>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</si>
  <si>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</si>
  <si>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</si>
  <si>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</si>
  <si>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</si>
  <si>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</si>
  <si>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</si>
  <si>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</si>
  <si>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</si>
  <si>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</si>
  <si>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</si>
  <si>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</si>
  <si>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</si>
  <si>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</si>
  <si>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</si>
  <si>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</si>
  <si>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</si>
  <si>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</si>
  <si>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</si>
  <si>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</si>
  <si>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</si>
  <si>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</si>
  <si>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</si>
  <si>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</si>
  <si>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</si>
  <si>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</si>
  <si>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</si>
  <si>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</si>
  <si>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</si>
  <si>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</si>
  <si>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</si>
  <si>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</si>
  <si>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</si>
  <si>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</si>
  <si>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</si>
  <si>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</si>
  <si>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</si>
  <si>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</si>
  <si>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</si>
  <si>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</si>
  <si>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</si>
  <si>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</si>
  <si>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</si>
  <si>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</si>
  <si>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</si>
  <si>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</si>
  <si>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</si>
  <si>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</si>
  <si>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</si>
  <si>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</si>
  <si>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</si>
  <si>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</si>
  <si>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</si>
  <si>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</si>
  <si>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</si>
  <si>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</si>
  <si>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</si>
  <si>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</si>
  <si>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</si>
  <si>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</si>
  <si>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</si>
  <si>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</si>
  <si>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</si>
  <si>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</si>
  <si>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</si>
  <si>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</si>
  <si>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</si>
  <si>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</si>
  <si>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</si>
  <si>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</si>
  <si>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</si>
  <si>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</si>
  <si>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</si>
  <si>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</si>
  <si>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</si>
  <si>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</si>
  <si>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</si>
  <si>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</si>
  <si>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</si>
  <si>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</si>
  <si>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</si>
  <si>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</si>
  <si>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</si>
  <si>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</si>
  <si>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</si>
  <si>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</si>
  <si>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</si>
  <si>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</si>
  <si>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</si>
  <si>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</si>
  <si>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</si>
  <si>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</si>
  <si>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</si>
  <si>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</si>
  <si>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</si>
  <si>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</si>
  <si>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</si>
  <si>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</si>
  <si>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</si>
  <si>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</si>
  <si>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</si>
  <si>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</si>
  <si>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</si>
  <si>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</si>
  <si>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</si>
  <si>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</si>
  <si>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</si>
  <si>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</si>
  <si>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</si>
  <si>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</si>
  <si>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</si>
  <si>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</si>
  <si>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</si>
  <si>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</si>
  <si>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</si>
  <si>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</si>
  <si>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</si>
  <si>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</si>
  <si>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</si>
  <si>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</si>
  <si>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</si>
  <si>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</si>
  <si>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</si>
  <si>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</si>
  <si>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</si>
  <si>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</si>
  <si>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</si>
  <si>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</si>
  <si>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</si>
  <si>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</si>
  <si>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</si>
  <si>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</si>
  <si>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</si>
  <si>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</si>
  <si>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</si>
  <si>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</si>
  <si>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</si>
  <si>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</si>
  <si>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</si>
  <si>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</si>
  <si>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</si>
  <si>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</si>
  <si>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</si>
  <si>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</si>
  <si>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</si>
  <si>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</si>
  <si>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</si>
  <si>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</si>
  <si>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</si>
  <si>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</si>
  <si>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</si>
  <si>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</si>
  <si>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</si>
  <si>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</si>
  <si>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</si>
  <si>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</si>
  <si>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</si>
  <si>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</si>
  <si>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</si>
  <si>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</si>
  <si>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</si>
  <si>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</si>
  <si>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</si>
  <si>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</si>
  <si>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</si>
  <si>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</si>
  <si>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</si>
  <si>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</si>
  <si>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</si>
  <si>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</si>
  <si>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</si>
  <si>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</si>
  <si>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</si>
  <si>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</si>
  <si>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</si>
  <si>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</si>
  <si>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</si>
  <si>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</si>
  <si>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</si>
  <si>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</si>
  <si>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</si>
  <si>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</si>
  <si>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</si>
  <si>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</si>
  <si>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</si>
  <si>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</si>
  <si>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</si>
  <si>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</si>
  <si>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</si>
  <si>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</si>
  <si>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</si>
  <si>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</si>
  <si>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</si>
  <si>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</si>
  <si>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</si>
  <si>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</si>
  <si>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</si>
  <si>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</si>
  <si>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</si>
  <si>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</si>
  <si>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</si>
  <si>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</si>
  <si>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</si>
  <si>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</si>
  <si>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</si>
  <si>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</si>
  <si>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</si>
  <si>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</si>
  <si>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</si>
  <si>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</si>
  <si>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</si>
  <si>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</si>
  <si>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</si>
  <si>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</si>
  <si>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</si>
  <si>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</si>
  <si>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</si>
  <si>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</si>
  <si>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</si>
  <si>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</si>
  <si>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</si>
  <si>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</si>
  <si>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</si>
  <si>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</si>
  <si>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</si>
  <si>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</si>
  <si>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</si>
  <si>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</si>
  <si>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</si>
  <si>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</si>
  <si>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</si>
  <si>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</si>
  <si>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</si>
  <si>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</si>
  <si>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</si>
  <si>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</si>
  <si>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</si>
  <si>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</si>
  <si>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</si>
  <si>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</si>
  <si>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</si>
  <si>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</si>
  <si>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</si>
  <si>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</si>
  <si>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</si>
  <si>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</si>
  <si>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</si>
  <si>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</si>
  <si>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</si>
  <si>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</si>
  <si>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</si>
  <si>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</si>
  <si>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</si>
  <si>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</si>
  <si>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</si>
  <si>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</si>
  <si>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</si>
  <si>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</si>
  <si>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</si>
  <si>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</si>
  <si>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</si>
  <si>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</si>
  <si>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</si>
  <si>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</si>
  <si>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</si>
  <si>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</si>
  <si>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</si>
  <si>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</si>
  <si>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</si>
  <si>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</si>
  <si>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</si>
  <si>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</si>
  <si>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</si>
  <si>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</si>
  <si>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</si>
  <si>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</si>
  <si>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</si>
  <si>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</si>
  <si>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</si>
  <si>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</si>
  <si>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</si>
  <si>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</si>
  <si>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</si>
  <si>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</si>
  <si>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</si>
  <si>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</si>
  <si>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</si>
  <si>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</si>
  <si>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</si>
  <si>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</si>
  <si>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</si>
  <si>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</si>
  <si>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</si>
  <si>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</si>
  <si>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</si>
  <si>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</si>
  <si>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</si>
  <si>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</si>
  <si>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</si>
  <si>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</si>
  <si>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</si>
  <si>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</si>
  <si>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</si>
  <si>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</si>
  <si>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</si>
  <si>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</si>
  <si>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</si>
  <si>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</si>
  <si>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</si>
  <si>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</si>
  <si>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</si>
  <si>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</si>
  <si>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</si>
  <si>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</si>
  <si>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</si>
  <si>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</si>
  <si>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</si>
  <si>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</si>
  <si>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</si>
  <si>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</si>
  <si>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</si>
  <si>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</si>
  <si>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</si>
  <si>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</si>
  <si>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</si>
  <si>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</si>
  <si>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</si>
  <si>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</si>
  <si>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</si>
  <si>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</si>
  <si>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</si>
  <si>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</si>
  <si>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</si>
  <si>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</si>
  <si>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</si>
  <si>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</si>
  <si>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</si>
  <si>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</si>
  <si>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</si>
  <si>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</si>
  <si>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</si>
  <si>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</si>
  <si>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</si>
  <si>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</si>
  <si>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</si>
  <si>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</si>
  <si>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</si>
  <si>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</si>
  <si>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</si>
  <si>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</si>
  <si>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</si>
  <si>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</si>
  <si>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</si>
  <si>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</si>
  <si>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</si>
  <si>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</si>
  <si>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</si>
  <si>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</si>
  <si>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</si>
  <si>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</si>
  <si>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</si>
  <si>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</si>
  <si>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</si>
  <si>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</si>
  <si>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</si>
  <si>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</si>
  <si>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</si>
  <si>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</si>
  <si>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</si>
  <si>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</si>
  <si>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</si>
  <si>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</si>
  <si>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</si>
  <si>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</si>
  <si>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</si>
  <si>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</si>
  <si>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</si>
  <si>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</si>
  <si>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</si>
  <si>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</si>
  <si>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</si>
  <si>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</si>
  <si>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</si>
  <si>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</si>
  <si>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</si>
  <si>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</si>
  <si>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</si>
  <si>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</si>
  <si>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</si>
  <si>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</si>
  <si>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</si>
  <si>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</si>
  <si>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</si>
  <si>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</si>
  <si>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</si>
  <si>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</si>
  <si>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</si>
  <si>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</si>
  <si>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</si>
  <si>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</si>
  <si>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</si>
  <si>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</si>
  <si>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</si>
  <si>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</si>
  <si>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</si>
  <si>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</si>
  <si>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</si>
  <si>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</si>
  <si>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</si>
  <si>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</si>
  <si>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</si>
  <si>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</si>
  <si>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</si>
  <si>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</si>
  <si>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</si>
  <si>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</si>
  <si>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</si>
  <si>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</si>
  <si>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</si>
  <si>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</si>
  <si>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</si>
  <si>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</si>
  <si>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</si>
  <si>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</si>
  <si>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</si>
  <si>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</si>
  <si>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</si>
  <si>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</si>
  <si>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</si>
  <si>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</si>
  <si>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</si>
  <si>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</si>
  <si>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</si>
  <si>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</si>
  <si>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</si>
  <si>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</si>
  <si>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</si>
  <si>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</si>
  <si>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</si>
  <si>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</si>
  <si>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</si>
  <si>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</si>
  <si>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</si>
  <si>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</si>
  <si>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</si>
  <si>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</si>
  <si>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</si>
  <si>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</si>
  <si>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</si>
  <si>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</si>
  <si>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</si>
  <si>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</si>
  <si>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</si>
  <si>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</si>
  <si>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</si>
  <si>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</si>
  <si>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</si>
  <si>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</si>
  <si>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</si>
  <si>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</si>
  <si>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</si>
  <si>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</si>
  <si>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</si>
  <si>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</si>
  <si>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</si>
  <si>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</si>
  <si>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</si>
  <si>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</si>
  <si>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</si>
  <si>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</si>
  <si>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</si>
  <si>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</si>
  <si>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</si>
  <si>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</si>
  <si>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</si>
  <si>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</si>
  <si>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</si>
  <si>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</si>
  <si>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</si>
  <si>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</si>
  <si>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</si>
  <si>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</si>
  <si>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</si>
  <si>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</si>
  <si>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</si>
  <si>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</si>
  <si>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</si>
  <si>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</si>
  <si>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</si>
  <si>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</si>
  <si>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</si>
  <si>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</si>
  <si>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</si>
  <si>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</si>
  <si>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</si>
  <si>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</si>
  <si>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</si>
  <si>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</si>
  <si>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</si>
  <si>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</si>
  <si>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</si>
  <si>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</si>
  <si>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</si>
  <si>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</si>
  <si>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</si>
  <si>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</si>
  <si>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</si>
  <si>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</si>
  <si>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</si>
  <si>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</si>
  <si>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</si>
  <si>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</si>
  <si>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</si>
  <si>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</si>
  <si>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</si>
  <si>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</si>
  <si>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</si>
  <si>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</si>
  <si>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</si>
  <si>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</si>
  <si>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</si>
  <si>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</si>
  <si>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</si>
  <si>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</si>
  <si>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</si>
  <si>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</si>
  <si>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</si>
  <si>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</si>
  <si>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</si>
  <si>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</si>
  <si>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</si>
  <si>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</si>
  <si>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</si>
  <si>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</si>
  <si>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</si>
  <si>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</si>
  <si>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</si>
  <si>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</si>
  <si>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</si>
  <si>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</si>
  <si>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</si>
  <si>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</si>
  <si>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</si>
  <si>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</si>
  <si>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</si>
  <si>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</si>
  <si>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</si>
  <si>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</si>
  <si>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</si>
  <si>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</si>
  <si>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</si>
  <si>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</si>
  <si>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</si>
  <si>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</si>
  <si>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</si>
  <si>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</si>
  <si>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</si>
  <si>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</si>
  <si>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</si>
  <si>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</si>
  <si>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</si>
  <si>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</si>
  <si>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</si>
  <si>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</si>
  <si>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</si>
  <si>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</si>
  <si>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</si>
  <si>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</si>
  <si>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</si>
  <si>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</si>
  <si>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</si>
  <si>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</si>
  <si>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</si>
  <si>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</si>
  <si>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</si>
  <si>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</si>
  <si>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</si>
  <si>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</si>
  <si>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</si>
  <si>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</si>
  <si>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</si>
  <si>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</si>
  <si>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</si>
  <si>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</si>
  <si>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</si>
  <si>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</si>
  <si>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</si>
  <si>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</si>
  <si>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</si>
  <si>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</si>
  <si>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</si>
  <si>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</si>
  <si>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</si>
  <si>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</si>
  <si>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</si>
  <si>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</si>
  <si>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</si>
  <si>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</si>
  <si>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</si>
  <si>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</si>
  <si>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</si>
  <si>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</si>
  <si>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</si>
  <si>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</si>
  <si>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</si>
  <si>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</si>
  <si>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</si>
  <si>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</si>
  <si>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</si>
  <si>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</si>
  <si>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</si>
  <si>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</si>
  <si>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</si>
  <si>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</si>
  <si>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</si>
  <si>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</si>
  <si>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</si>
  <si>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</si>
  <si>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</si>
  <si>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</si>
  <si>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</si>
  <si>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</si>
  <si>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</si>
  <si>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</si>
  <si>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</si>
  <si>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</si>
  <si>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</si>
  <si>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</si>
  <si>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</si>
  <si>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</si>
  <si>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</si>
  <si>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</si>
  <si>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</si>
  <si>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</si>
  <si>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</si>
  <si>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</si>
  <si>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</si>
  <si>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</si>
  <si>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</si>
  <si>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</si>
  <si>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</si>
  <si>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</si>
  <si>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</si>
  <si>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</si>
  <si>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</si>
  <si>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</si>
  <si>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</si>
  <si>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</si>
  <si>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</si>
  <si>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</si>
  <si>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</si>
  <si>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</si>
  <si>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</si>
  <si>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</si>
  <si>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</si>
  <si>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</si>
  <si>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</si>
  <si>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</si>
  <si>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</si>
  <si>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</si>
  <si>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</si>
  <si>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</si>
  <si>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</si>
  <si>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</si>
  <si>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</si>
  <si>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</si>
  <si>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</si>
  <si>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</si>
  <si>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</si>
  <si>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</si>
  <si>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</si>
  <si>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</si>
  <si>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</si>
  <si>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</si>
  <si>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</si>
  <si>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</si>
  <si>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</si>
  <si>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</si>
  <si>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</si>
  <si>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</si>
  <si>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</si>
  <si>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</si>
  <si>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</si>
  <si>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</si>
  <si>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</si>
  <si>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</si>
  <si>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</si>
  <si>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</si>
  <si>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</si>
  <si>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</si>
  <si>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</si>
  <si>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</si>
  <si>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</si>
  <si>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</si>
  <si>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</si>
  <si>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</si>
  <si>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</si>
  <si>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</si>
  <si>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</si>
  <si>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</si>
  <si>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</si>
  <si>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</si>
  <si>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</si>
  <si>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</si>
  <si>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</si>
  <si>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</si>
  <si>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</si>
  <si>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</si>
  <si>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</si>
  <si>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</si>
  <si>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</si>
  <si>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</si>
  <si>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</si>
  <si>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</si>
  <si>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</si>
  <si>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</si>
  <si>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</si>
  <si>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</si>
  <si>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</si>
  <si>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</si>
  <si>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</si>
  <si>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</si>
  <si>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</si>
  <si>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</si>
  <si>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</si>
  <si>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</si>
  <si>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</si>
  <si>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</si>
  <si>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</si>
  <si>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</si>
  <si>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</si>
  <si>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</si>
  <si>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</si>
  <si>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</si>
  <si>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</si>
  <si>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</si>
  <si>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</si>
  <si>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</si>
  <si>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</si>
  <si>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</si>
  <si>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</si>
  <si>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</si>
  <si>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</si>
  <si>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</si>
  <si>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</si>
  <si>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</si>
  <si>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</si>
  <si>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</si>
  <si>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</si>
  <si>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</si>
  <si>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</si>
  <si>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</si>
  <si>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</si>
  <si>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</si>
  <si>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</si>
  <si>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</si>
  <si>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</si>
  <si>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</si>
  <si>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</si>
  <si>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</si>
  <si>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</si>
  <si>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</si>
  <si>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</si>
  <si>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</si>
  <si>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</si>
  <si>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</si>
  <si>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</si>
  <si>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</si>
  <si>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</si>
  <si>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</si>
  <si>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</si>
  <si>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</si>
  <si>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</si>
  <si>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</si>
  <si>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</si>
  <si>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</si>
  <si>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</si>
  <si>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</si>
  <si>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</si>
  <si>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</si>
  <si>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</si>
  <si>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</si>
  <si>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</si>
  <si>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</si>
  <si>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</si>
  <si>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</si>
  <si>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</si>
  <si>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</si>
  <si>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</si>
  <si>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</si>
  <si>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</si>
  <si>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</si>
  <si>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</si>
  <si>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</si>
  <si>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</si>
  <si>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</si>
  <si>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</si>
  <si>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</si>
  <si>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</si>
  <si>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</si>
  <si>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</si>
  <si>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</si>
  <si>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</si>
  <si>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</si>
  <si>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</si>
  <si>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</si>
  <si>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</si>
  <si>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</si>
  <si>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</si>
  <si>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</si>
  <si>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</si>
  <si>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</si>
  <si>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</si>
  <si>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</si>
  <si>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</si>
  <si>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</si>
  <si>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</si>
  <si>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</si>
  <si>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</si>
  <si>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</si>
  <si>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</si>
  <si>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</si>
  <si>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</si>
  <si>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</si>
  <si>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</si>
  <si>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</si>
  <si>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</si>
  <si>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</si>
  <si>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</si>
  <si>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</si>
  <si>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</si>
  <si>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</si>
  <si>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</si>
  <si>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</si>
  <si>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</si>
  <si>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</si>
  <si>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</si>
  <si>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</si>
  <si>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</si>
  <si>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</si>
  <si>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</si>
  <si>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</si>
  <si>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</si>
  <si>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</si>
  <si>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</si>
  <si>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</si>
  <si>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</si>
  <si>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</si>
  <si>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</si>
  <si>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</si>
  <si>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</si>
  <si>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</si>
  <si>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</si>
  <si>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</si>
  <si>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</si>
  <si>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</si>
  <si>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</si>
  <si>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</si>
  <si>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</si>
  <si>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</si>
  <si>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</si>
  <si>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</si>
  <si>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</si>
  <si>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</si>
  <si>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</si>
  <si>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</si>
  <si>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</si>
  <si>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</si>
  <si>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</si>
  <si>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</si>
  <si>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</si>
  <si>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</si>
  <si>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</si>
  <si>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</si>
  <si>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</si>
  <si>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</si>
  <si>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</si>
  <si>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</si>
  <si>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</si>
  <si>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</si>
  <si>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</si>
  <si>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</si>
  <si>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</si>
  <si>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</si>
  <si>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</si>
  <si>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</si>
  <si>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</si>
  <si>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</si>
  <si>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</si>
  <si>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</si>
  <si>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</si>
  <si>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</si>
  <si>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</si>
  <si>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</si>
  <si>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</si>
  <si>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</si>
  <si>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</si>
  <si>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</si>
  <si>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</si>
  <si>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</si>
  <si>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</si>
  <si>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</si>
  <si>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</si>
  <si>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</si>
  <si>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</si>
  <si>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</si>
  <si>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</si>
  <si>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</si>
  <si>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</si>
  <si>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</si>
  <si>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</si>
  <si>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</si>
  <si>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</si>
  <si>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</si>
  <si>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</si>
  <si>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</si>
  <si>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</si>
  <si>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</si>
  <si>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</si>
  <si>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</si>
  <si>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</si>
  <si>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</si>
  <si>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</si>
  <si>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</si>
  <si>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</si>
  <si>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</si>
  <si>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</si>
  <si>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</si>
  <si>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</si>
  <si>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</si>
  <si>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</si>
  <si>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</si>
  <si>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</si>
  <si>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</si>
  <si>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</si>
  <si>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</si>
  <si>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</si>
  <si>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</si>
  <si>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</si>
  <si>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</si>
  <si>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</si>
  <si>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</si>
  <si>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</si>
  <si>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</si>
  <si>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</si>
  <si>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</si>
  <si>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</si>
  <si>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</si>
  <si>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</si>
  <si>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</si>
  <si>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</si>
  <si>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</si>
  <si>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</si>
  <si>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</si>
  <si>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</si>
  <si>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</si>
  <si>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</si>
  <si>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</si>
  <si>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</si>
  <si>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</si>
  <si>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</si>
  <si>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</si>
  <si>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</si>
  <si>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</si>
  <si>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</si>
  <si>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</si>
  <si>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</si>
  <si>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</si>
  <si>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</si>
  <si>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</si>
  <si>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</si>
  <si>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</si>
  <si>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</si>
  <si>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</si>
  <si>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</si>
  <si>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</si>
  <si>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</si>
  <si>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</si>
  <si>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</si>
  <si>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</si>
  <si>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</si>
  <si>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</si>
  <si>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</si>
  <si>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</si>
  <si>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</si>
  <si>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</si>
  <si>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</si>
  <si>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</si>
  <si>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</si>
  <si>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</si>
  <si>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</si>
  <si>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</si>
  <si>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</si>
  <si>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</si>
  <si>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</si>
  <si>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</si>
  <si>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</si>
  <si>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</si>
  <si>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</si>
  <si>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</si>
  <si>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</si>
  <si>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</si>
  <si>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</si>
  <si>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</si>
  <si>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</si>
  <si>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</si>
  <si>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</si>
  <si>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</si>
  <si>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</si>
  <si>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</si>
  <si>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</si>
  <si>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</si>
  <si>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</si>
  <si>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</si>
  <si>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</si>
  <si>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</si>
  <si>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</si>
  <si>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</si>
  <si>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</si>
  <si>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</si>
  <si>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</si>
  <si>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</si>
  <si>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</si>
  <si>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</si>
  <si>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</si>
  <si>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</si>
  <si>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</si>
  <si>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</si>
  <si>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</si>
  <si>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</si>
  <si>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</si>
  <si>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</si>
  <si>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</si>
  <si>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</si>
  <si>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</si>
  <si>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</si>
  <si>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</si>
  <si>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</si>
  <si>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</si>
  <si>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</si>
  <si>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</si>
  <si>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</si>
  <si>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</si>
  <si>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</si>
  <si>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</si>
  <si>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</si>
  <si>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</si>
  <si>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</si>
  <si>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</si>
  <si>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</si>
  <si>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</si>
  <si>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</si>
  <si>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</si>
  <si>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</si>
  <si>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</si>
  <si>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</si>
  <si>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</si>
  <si>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</si>
  <si>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</si>
  <si>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</si>
  <si>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</si>
  <si>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</si>
  <si>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</si>
  <si>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</si>
  <si>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</si>
  <si>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</si>
  <si>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</si>
  <si>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</si>
  <si>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</si>
  <si>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</si>
  <si>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</si>
  <si>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</si>
  <si>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</si>
  <si>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</si>
  <si>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</si>
  <si>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</si>
  <si>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</si>
  <si>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</si>
  <si>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</si>
  <si>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</si>
  <si>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</si>
  <si>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</si>
  <si>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</si>
  <si>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</si>
  <si>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</si>
  <si>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</si>
  <si>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</si>
  <si>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</si>
  <si>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</si>
  <si>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</si>
  <si>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</si>
  <si>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</si>
  <si>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</si>
  <si>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</si>
  <si>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</si>
  <si>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</si>
  <si>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</si>
  <si>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</si>
  <si>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</si>
  <si>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</si>
  <si>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</si>
  <si>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</si>
  <si>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</si>
  <si>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</si>
  <si>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</si>
  <si>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</si>
  <si>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</si>
  <si>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</si>
  <si>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</si>
  <si>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</si>
  <si>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</si>
  <si>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</si>
  <si>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</si>
  <si>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</si>
  <si>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</si>
  <si>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</si>
  <si>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</si>
  <si>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</si>
  <si>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</si>
  <si>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</si>
  <si>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</si>
  <si>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</si>
  <si>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</si>
  <si>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</si>
  <si>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</si>
  <si>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</si>
  <si>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</si>
  <si>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</si>
  <si>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</si>
  <si>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</si>
  <si>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</si>
  <si>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</si>
  <si>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</si>
  <si>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</si>
  <si>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</si>
  <si>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</si>
  <si>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</si>
  <si>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</si>
  <si>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</si>
  <si>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</si>
  <si>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</si>
  <si>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</si>
  <si>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</si>
  <si>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</si>
  <si>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</si>
  <si>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</si>
  <si>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</si>
  <si>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</si>
  <si>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</si>
  <si>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</si>
  <si>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</si>
  <si>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</si>
  <si>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</si>
  <si>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</si>
  <si>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</si>
  <si>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</si>
  <si>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</si>
  <si>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</si>
  <si>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</si>
  <si>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</si>
  <si>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</si>
  <si>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</si>
  <si>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</si>
  <si>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</si>
  <si>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</si>
  <si>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</si>
  <si>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</si>
  <si>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</si>
  <si>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</si>
  <si>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</si>
  <si>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</si>
  <si>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</si>
  <si>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</si>
  <si>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</si>
  <si>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</si>
  <si>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</si>
  <si>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</si>
  <si>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</si>
  <si>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</si>
  <si>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</si>
  <si>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</si>
  <si>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</si>
  <si>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</si>
  <si>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</si>
  <si>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</si>
  <si>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</si>
  <si>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</si>
  <si>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</si>
  <si>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</si>
  <si>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</si>
  <si>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</si>
  <si>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</si>
  <si>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</si>
  <si>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</si>
  <si>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</si>
  <si>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</si>
  <si>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</si>
  <si>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</si>
  <si>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</si>
  <si>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</si>
  <si>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</si>
  <si>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</si>
  <si>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</si>
  <si>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</si>
  <si>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</si>
  <si>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</si>
  <si>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</si>
  <si>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</si>
  <si>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</si>
  <si>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</si>
  <si>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</si>
  <si>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</si>
  <si>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</si>
  <si>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</si>
  <si>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</si>
  <si>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</si>
  <si>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</si>
  <si>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</si>
  <si>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</si>
  <si>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</si>
  <si>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</si>
  <si>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</si>
  <si>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</si>
  <si>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</si>
  <si>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</si>
  <si>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</si>
  <si>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</si>
  <si>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</si>
  <si>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</si>
  <si>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</si>
  <si>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</si>
  <si>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</si>
  <si>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</si>
  <si>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</si>
  <si>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</si>
  <si>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</si>
  <si>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</si>
  <si>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</si>
  <si>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</si>
  <si>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</si>
  <si>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</si>
  <si>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</si>
  <si>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</si>
  <si>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</si>
  <si>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</si>
  <si>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</si>
  <si>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</si>
  <si>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</si>
  <si>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</si>
  <si>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</si>
  <si>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</si>
  <si>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</si>
  <si>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</si>
  <si>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</si>
  <si>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</si>
  <si>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</si>
  <si>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</si>
  <si>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</si>
  <si>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</si>
  <si>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</si>
  <si>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</si>
  <si>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</si>
  <si>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</si>
  <si>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</si>
  <si>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</si>
  <si>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</si>
  <si>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</si>
  <si>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</si>
  <si>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</si>
  <si>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</si>
  <si>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</si>
  <si>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</si>
  <si>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</si>
  <si>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</si>
  <si>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</si>
  <si>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</si>
  <si>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</si>
  <si>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</si>
  <si>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</si>
  <si>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</si>
  <si>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</si>
  <si>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</si>
  <si>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</si>
  <si>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</si>
  <si>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</si>
  <si>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</si>
  <si>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</si>
  <si>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</si>
  <si>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</si>
  <si>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</si>
  <si>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</si>
  <si>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</si>
  <si>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</si>
  <si>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</si>
  <si>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</si>
  <si>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</si>
  <si>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</si>
  <si>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</si>
  <si>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</si>
  <si>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</si>
  <si>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</si>
  <si>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</si>
  <si>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</si>
  <si>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</si>
  <si>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</si>
  <si>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</si>
  <si>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</si>
  <si>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</si>
  <si>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</si>
  <si>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</si>
  <si>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</si>
  <si>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</si>
  <si>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</si>
  <si>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</si>
  <si>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</si>
  <si>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</si>
  <si>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</si>
  <si>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</si>
  <si>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</si>
  <si>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</si>
  <si>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</si>
  <si>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</si>
  <si>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</si>
  <si>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</si>
  <si>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</si>
  <si>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</si>
  <si>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</si>
  <si>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</si>
  <si>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</si>
  <si>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</si>
  <si>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</si>
  <si>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</si>
  <si>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</si>
  <si>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</si>
  <si>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</si>
  <si>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</si>
  <si>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</si>
  <si>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</si>
  <si>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</si>
  <si>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</si>
  <si>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</si>
  <si>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</si>
  <si>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</si>
  <si>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</si>
  <si>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</si>
  <si>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</si>
  <si>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</si>
  <si>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</si>
  <si>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</si>
  <si>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</si>
  <si>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</si>
  <si>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</si>
  <si>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</si>
  <si>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</si>
  <si>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</si>
  <si>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</si>
  <si>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</si>
  <si>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</si>
  <si>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</si>
  <si>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</si>
  <si>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</si>
  <si>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</si>
  <si>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</si>
  <si>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</si>
  <si>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</si>
  <si>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</si>
  <si>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</si>
  <si>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</si>
  <si>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</si>
  <si>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</si>
  <si>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</si>
  <si>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</si>
  <si>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</si>
  <si>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</si>
  <si>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</si>
  <si>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</si>
  <si>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</si>
  <si>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</si>
  <si>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</si>
  <si>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</si>
  <si>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</si>
  <si>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</si>
  <si>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</si>
  <si>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</si>
  <si>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</si>
  <si>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</si>
  <si>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</si>
  <si>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</si>
  <si>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</si>
  <si>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</si>
  <si>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</si>
  <si>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</si>
  <si>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</si>
  <si>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</si>
  <si>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</si>
  <si>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</si>
  <si>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</si>
  <si>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</si>
  <si>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</si>
  <si>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</si>
  <si>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</si>
  <si>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</si>
  <si>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</si>
  <si>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</si>
  <si>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</si>
  <si>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</si>
  <si>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</si>
  <si>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</si>
  <si>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</si>
  <si>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</si>
  <si>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</si>
  <si>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</si>
  <si>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</si>
  <si>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</si>
  <si>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</si>
  <si>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</si>
  <si>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</si>
  <si>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</si>
  <si>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</si>
  <si>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</si>
  <si>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</si>
  <si>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</si>
  <si>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</si>
  <si>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</si>
  <si>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</si>
  <si>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</si>
  <si>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</si>
  <si>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</si>
  <si>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</si>
  <si>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</si>
  <si>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</si>
  <si>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</si>
  <si>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</si>
  <si>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</si>
  <si>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</si>
  <si>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</si>
  <si>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</si>
  <si>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</si>
  <si>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</si>
  <si>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</si>
  <si>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</si>
  <si>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</si>
  <si>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</si>
  <si>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</si>
  <si>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</si>
  <si>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</si>
  <si>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</si>
  <si>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</si>
  <si>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</si>
  <si>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</si>
  <si>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</si>
  <si>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</si>
  <si>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</si>
  <si>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</si>
  <si>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</si>
  <si>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</si>
  <si>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</si>
  <si>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</si>
  <si>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</si>
  <si>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</si>
  <si>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</si>
  <si>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</si>
  <si>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</si>
  <si>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</si>
  <si>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</si>
  <si>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</si>
  <si>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</si>
  <si>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</si>
  <si>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</si>
  <si>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</si>
  <si>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</si>
  <si>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</si>
  <si>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</si>
  <si>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</si>
  <si>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</si>
  <si>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</si>
  <si>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</si>
  <si>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</si>
  <si>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</si>
  <si>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</si>
  <si>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</si>
  <si>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</si>
  <si>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</si>
  <si>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</si>
  <si>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</si>
  <si>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</si>
  <si>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</si>
  <si>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</si>
  <si>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</si>
  <si>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</si>
  <si>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</si>
  <si>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</si>
  <si>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</si>
  <si>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</si>
  <si>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</si>
  <si>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</si>
  <si>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</si>
  <si>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</si>
  <si>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</si>
  <si>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</si>
  <si>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</si>
  <si>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</si>
  <si>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</si>
  <si>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</si>
  <si>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</si>
  <si>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</si>
  <si>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</si>
  <si>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</si>
  <si>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</si>
  <si>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</si>
  <si>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</si>
  <si>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</si>
  <si>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</si>
  <si>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</si>
  <si>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</si>
  <si>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</si>
  <si>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</si>
  <si>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</si>
  <si>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</si>
  <si>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</si>
  <si>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</si>
  <si>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</si>
  <si>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</si>
  <si>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</si>
  <si>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</si>
  <si>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</si>
  <si>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</si>
  <si>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</si>
  <si>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</si>
  <si>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</si>
  <si>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</si>
  <si>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</si>
  <si>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</si>
  <si>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</si>
  <si>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</si>
  <si>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</si>
  <si>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</si>
  <si>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</si>
  <si>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</si>
  <si>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</si>
  <si>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</si>
  <si>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</si>
  <si>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</si>
  <si>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</si>
  <si>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</si>
  <si>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</si>
  <si>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</si>
  <si>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</si>
  <si>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</si>
  <si>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</si>
  <si>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</si>
  <si>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</si>
  <si>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</si>
  <si>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</si>
  <si>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</si>
  <si>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</si>
  <si>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</si>
  <si>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</si>
  <si>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</si>
  <si>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</si>
  <si>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</si>
  <si>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</si>
  <si>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</si>
  <si>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</si>
  <si>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</si>
  <si>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</si>
  <si>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</si>
  <si>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</si>
  <si>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</si>
  <si>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</si>
  <si>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</si>
  <si>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</si>
  <si>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</si>
  <si>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</si>
  <si>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</si>
  <si>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</si>
  <si>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</si>
  <si>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</si>
  <si>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</si>
  <si>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</si>
  <si>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</si>
  <si>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</si>
  <si>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</si>
  <si>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</si>
  <si>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</si>
  <si>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</si>
  <si>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</si>
  <si>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</si>
  <si>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</si>
  <si>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</si>
  <si>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</si>
  <si>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</si>
  <si>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</si>
  <si>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</si>
  <si>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</si>
  <si>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</si>
  <si>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</si>
  <si>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</si>
  <si>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</si>
  <si>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</si>
  <si>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</si>
  <si>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</si>
  <si>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</si>
  <si>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</si>
  <si>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</si>
  <si>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</si>
  <si>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</si>
  <si>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</si>
  <si>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</si>
  <si>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</si>
  <si>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</si>
  <si>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</si>
  <si>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</si>
  <si>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</si>
  <si>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</si>
  <si>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</si>
  <si>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</si>
  <si>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</si>
  <si>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</si>
  <si>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</si>
  <si>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</si>
  <si>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</si>
  <si>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</si>
  <si>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</si>
  <si>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</si>
  <si>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</si>
  <si>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</si>
  <si>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</si>
  <si>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</si>
  <si>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</si>
  <si>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</si>
  <si>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</si>
  <si>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</si>
  <si>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</si>
  <si>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</si>
  <si>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</si>
  <si>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</si>
  <si>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</si>
  <si>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</si>
  <si>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</si>
  <si>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</si>
  <si>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</si>
  <si>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</si>
  <si>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</si>
  <si>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</si>
  <si>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</si>
  <si>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</si>
  <si>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</si>
  <si>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</si>
  <si>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</si>
  <si>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</si>
  <si>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</si>
  <si>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</si>
  <si>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</si>
  <si>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</si>
  <si>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</si>
  <si>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</si>
  <si>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</si>
  <si>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</si>
  <si>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</si>
  <si>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</si>
  <si>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</si>
  <si>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</si>
  <si>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</si>
  <si>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</si>
  <si>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</si>
  <si>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</si>
  <si>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</si>
  <si>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</si>
  <si>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</si>
  <si>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</si>
  <si>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</si>
  <si>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</si>
  <si>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</si>
  <si>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</si>
  <si>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</si>
  <si>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</si>
  <si>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</si>
  <si>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</si>
  <si>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</si>
  <si>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</si>
  <si>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</si>
  <si>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</si>
  <si>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</si>
  <si>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</si>
  <si>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</si>
  <si>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</si>
  <si>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</si>
  <si>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</si>
  <si>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</si>
  <si>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</si>
  <si>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</si>
  <si>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</si>
  <si>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</si>
  <si>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</si>
  <si>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</si>
  <si>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</si>
  <si>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</si>
  <si>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</si>
  <si>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</si>
  <si>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</si>
  <si>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</si>
  <si>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</si>
  <si>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</si>
  <si>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</si>
  <si>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</si>
  <si>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</si>
  <si>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</si>
  <si>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</si>
  <si>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</si>
  <si>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</si>
  <si>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</si>
  <si>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</si>
  <si>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</si>
  <si>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</si>
  <si>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</si>
  <si>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</si>
  <si>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</si>
  <si>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</si>
  <si>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</si>
  <si>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</si>
  <si>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</si>
  <si>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</si>
  <si>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</si>
  <si>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</si>
  <si>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</si>
  <si>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</si>
  <si>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</si>
  <si>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</si>
  <si>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</si>
  <si>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</si>
  <si>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</si>
  <si>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</si>
  <si>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</si>
  <si>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</si>
  <si>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</si>
  <si>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</si>
  <si>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</si>
  <si>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</si>
  <si>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</si>
  <si>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</si>
  <si>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</si>
  <si>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</si>
  <si>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</si>
  <si>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</si>
  <si>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</si>
  <si>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</si>
  <si>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</si>
  <si>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</si>
  <si>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</si>
  <si>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</si>
  <si>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</si>
  <si>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</si>
  <si>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</si>
  <si>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</si>
  <si>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</si>
  <si>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</si>
  <si>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</si>
  <si>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</si>
  <si>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</si>
  <si>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</si>
  <si>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</si>
  <si>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</si>
  <si>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</si>
  <si>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</si>
  <si>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</si>
  <si>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</si>
  <si>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</si>
  <si>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</si>
  <si>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</si>
  <si>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</si>
  <si>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</si>
  <si>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</si>
  <si>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</si>
  <si>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</si>
  <si>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</si>
  <si>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</si>
  <si>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</si>
  <si>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</si>
  <si>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</si>
  <si>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</si>
  <si>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</si>
  <si>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</si>
  <si>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</si>
  <si>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</si>
  <si>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</si>
  <si>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</si>
  <si>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</si>
  <si>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</si>
  <si>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</si>
  <si>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</si>
  <si>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</si>
  <si>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</si>
  <si>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</si>
  <si>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</si>
  <si>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</si>
  <si>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</si>
  <si>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</si>
  <si>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</si>
  <si>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</si>
  <si>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</si>
  <si>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</si>
  <si>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</si>
  <si>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</si>
  <si>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</si>
  <si>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</si>
  <si>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</si>
  <si>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</si>
  <si>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</si>
  <si>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</si>
  <si>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</si>
  <si>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</si>
  <si>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</si>
  <si>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</si>
  <si>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</si>
  <si>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</si>
  <si>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</si>
  <si>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</si>
  <si>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</si>
  <si>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</si>
  <si>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</si>
  <si>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</si>
  <si>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</si>
  <si>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</si>
  <si>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</si>
  <si>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</si>
  <si>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</si>
  <si>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</si>
  <si>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</si>
  <si>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</si>
  <si>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</si>
  <si>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</si>
  <si>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</si>
  <si>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</si>
  <si>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</si>
  <si>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</si>
  <si>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</si>
  <si>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</si>
  <si>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</si>
  <si>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</si>
  <si>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</si>
  <si>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</si>
  <si>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</si>
  <si>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</si>
  <si>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</si>
  <si>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</si>
  <si>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</si>
  <si>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</si>
  <si>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</si>
  <si>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</si>
  <si>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</si>
  <si>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</si>
  <si>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</si>
  <si>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</si>
  <si>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</si>
  <si>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</si>
  <si>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</si>
  <si>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</si>
  <si>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</si>
  <si>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</si>
  <si>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</si>
  <si>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</si>
  <si>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</si>
  <si>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</si>
  <si>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</si>
  <si>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</si>
  <si>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</si>
  <si>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</si>
  <si>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</si>
  <si>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</si>
  <si>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</si>
  <si>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</si>
  <si>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</si>
  <si>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</si>
  <si>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</si>
  <si>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</si>
  <si>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</si>
  <si>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</si>
  <si>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</si>
  <si>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</si>
  <si>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</si>
  <si>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</si>
  <si>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</si>
  <si>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</si>
  <si>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</si>
  <si>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</si>
  <si>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</si>
  <si>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</si>
  <si>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</si>
  <si>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</si>
  <si>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</si>
  <si>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</si>
  <si>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</si>
  <si>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</si>
  <si>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</si>
  <si>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</si>
  <si>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</si>
  <si>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</si>
  <si>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</si>
  <si>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</si>
  <si>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</si>
  <si>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</si>
  <si>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</si>
  <si>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</si>
  <si>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</si>
  <si>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</si>
  <si>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</si>
  <si>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</si>
  <si>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</si>
  <si>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</si>
  <si>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</si>
  <si>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</si>
  <si>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</si>
  <si>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</si>
  <si>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</si>
  <si>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</si>
  <si>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</si>
  <si>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</si>
  <si>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</si>
  <si>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</si>
  <si>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</si>
  <si>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</si>
  <si>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</si>
  <si>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</si>
  <si>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</si>
  <si>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</si>
  <si>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</si>
  <si>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</si>
  <si>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</si>
  <si>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</si>
  <si>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</si>
  <si>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</si>
  <si>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</si>
  <si>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</si>
  <si>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</si>
  <si>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</si>
  <si>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</si>
  <si>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</si>
  <si>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</si>
  <si>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</si>
  <si>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</si>
  <si>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</si>
  <si>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</si>
  <si>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</si>
  <si>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</si>
  <si>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</si>
  <si>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</si>
  <si>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</si>
  <si>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</si>
  <si>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</si>
  <si>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</si>
  <si>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</si>
  <si>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</si>
  <si>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</si>
  <si>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</si>
  <si>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</si>
  <si>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</si>
  <si>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</si>
  <si>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</si>
  <si>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</si>
  <si>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</si>
  <si>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</si>
  <si>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</si>
  <si>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</si>
  <si>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</si>
  <si>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</si>
  <si>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</si>
  <si>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</si>
  <si>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</si>
  <si>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</si>
  <si>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</si>
  <si>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</si>
  <si>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</si>
  <si>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</si>
  <si>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</si>
  <si>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</si>
  <si>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</si>
  <si>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</si>
  <si>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</si>
  <si>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</si>
  <si>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</si>
  <si>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</si>
  <si>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</si>
  <si>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</si>
  <si>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</si>
  <si>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</si>
  <si>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</si>
  <si>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</si>
  <si>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</si>
  <si>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</si>
  <si>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</si>
  <si>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</si>
  <si>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</si>
  <si>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</si>
  <si>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</si>
  <si>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</si>
  <si>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</si>
  <si>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</si>
  <si>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</si>
  <si>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</si>
  <si>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</si>
  <si>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</si>
  <si>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</si>
  <si>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</si>
  <si>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</si>
  <si>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</si>
  <si>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</si>
  <si>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</si>
  <si>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</si>
  <si>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</si>
  <si>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</si>
  <si>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</si>
  <si>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</si>
  <si>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</si>
  <si>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</si>
  <si>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</si>
  <si>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</si>
  <si>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</si>
  <si>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</si>
  <si>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</si>
  <si>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</si>
  <si>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</si>
  <si>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</si>
  <si>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</si>
  <si>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</si>
  <si>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</si>
  <si>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</si>
  <si>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</si>
  <si>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</si>
  <si>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</si>
  <si>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</si>
  <si>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</si>
  <si>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</si>
  <si>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</si>
  <si>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</si>
  <si>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</si>
  <si>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</si>
  <si>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</si>
  <si>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</si>
  <si>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</si>
  <si>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</si>
  <si>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</si>
  <si>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</si>
  <si>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</si>
  <si>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</si>
  <si>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</si>
  <si>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</si>
  <si>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</si>
  <si>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</si>
  <si>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</si>
  <si>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</si>
  <si>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</si>
  <si>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</si>
  <si>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</si>
  <si>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</si>
  <si>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</si>
  <si>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</si>
  <si>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</si>
  <si>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</si>
  <si>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</si>
  <si>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</si>
  <si>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</si>
  <si>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</si>
  <si>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</si>
  <si>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</si>
  <si>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</si>
  <si>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</si>
  <si>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</si>
  <si>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</si>
  <si>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</si>
  <si>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</si>
  <si>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</si>
  <si>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</si>
  <si>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</si>
  <si>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</si>
  <si>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</si>
  <si>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</si>
  <si>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</si>
  <si>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</si>
  <si>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</si>
  <si>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</si>
  <si>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</si>
  <si>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</si>
  <si>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</si>
  <si>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</si>
  <si>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</si>
  <si>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</si>
  <si>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</si>
  <si>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</si>
  <si>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</si>
  <si>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</si>
  <si>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</si>
  <si>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</si>
  <si>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</si>
  <si>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</si>
  <si>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</si>
  <si>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</si>
  <si>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</si>
  <si>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</si>
  <si>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</si>
  <si>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</si>
  <si>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</si>
  <si>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</si>
  <si>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</si>
  <si>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</si>
  <si>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</si>
  <si>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</si>
  <si>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</si>
  <si>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</si>
  <si>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</si>
  <si>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</si>
  <si>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</si>
  <si>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</si>
  <si>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</si>
  <si>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</si>
  <si>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</si>
  <si>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</si>
  <si>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</si>
  <si>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</si>
  <si>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</si>
  <si>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</si>
  <si>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</si>
  <si>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</si>
  <si>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</si>
  <si>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</si>
  <si>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</si>
  <si>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</si>
  <si>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</si>
  <si>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</si>
  <si>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</si>
  <si>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</si>
  <si>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</si>
  <si>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</si>
  <si>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</si>
  <si>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</si>
  <si>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</si>
  <si>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</si>
  <si>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</si>
  <si>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</si>
  <si>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</si>
  <si>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</si>
  <si>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</si>
  <si>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</si>
  <si>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</si>
  <si>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</si>
  <si>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</si>
  <si>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</si>
  <si>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</si>
  <si>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</si>
  <si>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</si>
  <si>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</si>
  <si>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</si>
  <si>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</si>
  <si>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</si>
  <si>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</si>
  <si>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</si>
  <si>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</si>
  <si>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</si>
  <si>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</si>
  <si>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</si>
  <si>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</si>
  <si>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</si>
  <si>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</si>
  <si>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</si>
  <si>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</si>
  <si>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</si>
  <si>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</si>
  <si>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</si>
  <si>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</si>
  <si>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</si>
  <si>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</si>
  <si>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</si>
  <si>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</si>
  <si>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</si>
  <si>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</si>
  <si>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</si>
  <si>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</si>
  <si>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</si>
  <si>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</si>
  <si>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</si>
  <si>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</si>
  <si>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</si>
  <si>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</si>
  <si>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</si>
  <si>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</si>
  <si>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</si>
  <si>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</si>
  <si>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</si>
  <si>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</si>
  <si>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</si>
  <si>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</si>
  <si>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</si>
  <si>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</si>
  <si>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</si>
  <si>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</si>
  <si>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</si>
  <si>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</si>
  <si>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</si>
  <si>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</si>
  <si>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</si>
  <si>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</si>
  <si>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</si>
  <si>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</si>
  <si>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</si>
  <si>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</si>
  <si>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</si>
  <si>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</si>
  <si>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</si>
  <si>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</si>
  <si>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</si>
  <si>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</si>
  <si>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</si>
  <si>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</si>
  <si>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</si>
  <si>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</si>
  <si>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</si>
  <si>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</si>
  <si>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</si>
  <si>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</si>
  <si>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</si>
  <si>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</si>
  <si>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</si>
  <si>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</si>
  <si>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</si>
  <si>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</si>
  <si>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</si>
  <si>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</si>
  <si>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</si>
  <si>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</si>
  <si>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</si>
  <si>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</si>
  <si>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</si>
  <si>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</si>
  <si>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</si>
  <si>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</si>
  <si>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</si>
  <si>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</si>
  <si>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</si>
  <si>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</si>
  <si>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</si>
  <si>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</si>
  <si>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</si>
  <si>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</si>
  <si>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</si>
  <si>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</si>
  <si>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</si>
  <si>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</si>
  <si>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</si>
  <si>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</si>
  <si>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</si>
  <si>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</si>
  <si>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</si>
  <si>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</si>
  <si>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</si>
  <si>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</si>
  <si>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</si>
  <si>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</si>
  <si>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</si>
  <si>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</si>
  <si>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</si>
  <si>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</si>
  <si>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</si>
  <si>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</si>
  <si>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</si>
  <si>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</si>
  <si>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</si>
  <si>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</si>
  <si>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</si>
  <si>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</si>
  <si>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</si>
  <si>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</si>
  <si>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</si>
  <si>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</si>
  <si>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</si>
  <si>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</si>
  <si>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</si>
  <si>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</si>
  <si>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</si>
  <si>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</si>
  <si>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</si>
  <si>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</si>
  <si>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</si>
  <si>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</si>
  <si>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</si>
  <si>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</si>
  <si>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</si>
  <si>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</si>
  <si>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</si>
  <si>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</si>
  <si>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</si>
  <si>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</si>
  <si>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</si>
  <si>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</si>
  <si>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</si>
  <si>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</si>
  <si>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</si>
  <si>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</si>
  <si>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</si>
  <si>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</si>
  <si>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</si>
  <si>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</si>
  <si>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</si>
  <si>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</si>
  <si>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</si>
  <si>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</si>
  <si>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</si>
  <si>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</si>
  <si>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</si>
  <si>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</si>
  <si>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</si>
  <si>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</si>
  <si>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</si>
  <si>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</si>
  <si>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</si>
  <si>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</si>
  <si>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</si>
  <si>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</si>
  <si>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</si>
  <si>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</si>
  <si>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</si>
  <si>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</si>
  <si>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</si>
  <si>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</si>
  <si>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</si>
  <si>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</si>
  <si>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</si>
  <si>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</si>
  <si>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</si>
  <si>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</si>
  <si>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</si>
  <si>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</si>
  <si>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</si>
  <si>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</si>
  <si>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</si>
  <si>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</si>
  <si>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</si>
  <si>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</si>
  <si>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</si>
  <si>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</si>
  <si>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</si>
  <si>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</si>
  <si>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</si>
  <si>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</si>
  <si>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</si>
  <si>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</si>
  <si>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</si>
  <si>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</si>
  <si>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</si>
  <si>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</si>
  <si>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</si>
  <si>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</si>
  <si>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</si>
  <si>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</si>
  <si>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</si>
  <si>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</si>
  <si>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</si>
  <si>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</si>
  <si>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</si>
  <si>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</si>
  <si>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</si>
  <si>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</si>
  <si>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</si>
  <si>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</si>
  <si>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</si>
  <si>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</si>
  <si>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</si>
  <si>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</si>
  <si>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</si>
  <si>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</si>
  <si>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</si>
  <si>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</si>
  <si>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</si>
  <si>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</si>
  <si>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</si>
  <si>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</si>
  <si>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</si>
  <si>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</si>
  <si>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</si>
  <si>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</si>
  <si>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</si>
  <si>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</si>
  <si>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</si>
  <si>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</si>
  <si>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</si>
  <si>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</si>
  <si>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</si>
  <si>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</si>
  <si>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</si>
  <si>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</si>
  <si>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</si>
  <si>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</si>
  <si>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</si>
  <si>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</si>
  <si>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</si>
  <si>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</si>
  <si>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</si>
  <si>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</si>
  <si>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</si>
  <si>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</si>
  <si>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</si>
  <si>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</si>
  <si>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</si>
  <si>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</si>
  <si>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</si>
  <si>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</si>
  <si>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</si>
  <si>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</si>
  <si>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</si>
  <si>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</si>
  <si>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</si>
  <si>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</si>
  <si>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</si>
  <si>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</si>
  <si>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</si>
  <si>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</si>
  <si>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</si>
  <si>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</si>
  <si>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</si>
  <si>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</si>
  <si>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</si>
  <si>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</si>
  <si>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</si>
  <si>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</si>
  <si>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</si>
  <si>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</si>
  <si>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</si>
  <si>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</si>
  <si>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</si>
  <si>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</si>
  <si>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</si>
  <si>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</si>
  <si>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</si>
  <si>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</si>
  <si>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</si>
  <si>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</si>
  <si>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</si>
  <si>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</si>
  <si>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</si>
  <si>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</si>
  <si>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</si>
  <si>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</si>
  <si>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</si>
  <si>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</si>
  <si>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</si>
  <si>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</si>
  <si>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</si>
  <si>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</si>
  <si>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</si>
  <si>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</si>
  <si>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</si>
  <si>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</si>
  <si>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</si>
  <si>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</si>
  <si>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</si>
  <si>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</si>
  <si>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</si>
  <si>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</si>
  <si>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</si>
  <si>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</si>
  <si>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</si>
  <si>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</si>
  <si>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</si>
  <si>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</si>
  <si>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</si>
  <si>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</si>
  <si>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</si>
  <si>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</si>
  <si>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</si>
  <si>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</si>
  <si>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</si>
  <si>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</si>
  <si>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</si>
  <si>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</si>
  <si>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</si>
  <si>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</si>
  <si>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</si>
  <si>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</si>
  <si>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</si>
  <si>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</si>
  <si>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</si>
  <si>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</si>
  <si>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</si>
  <si>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</si>
  <si>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</si>
  <si>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</si>
  <si>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</si>
  <si>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</si>
  <si>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</si>
  <si>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</si>
  <si>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</si>
  <si>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</si>
  <si>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</si>
  <si>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</si>
  <si>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</si>
  <si>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</si>
  <si>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</si>
  <si>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</si>
  <si>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</si>
  <si>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</si>
  <si>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</si>
  <si>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</si>
  <si>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</si>
  <si>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</si>
  <si>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</si>
  <si>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</si>
  <si>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</si>
  <si>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</si>
  <si>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</si>
  <si>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</si>
  <si>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</si>
  <si>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</si>
  <si>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</si>
  <si>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</si>
  <si>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</si>
  <si>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</si>
  <si>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</si>
  <si>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</si>
  <si>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</si>
  <si>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</si>
  <si>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</si>
  <si>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</si>
  <si>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</si>
  <si>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</si>
  <si>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</si>
  <si>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</si>
  <si>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</si>
  <si>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</si>
  <si>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</si>
  <si>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</si>
  <si>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</si>
  <si>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</si>
  <si>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</si>
  <si>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</si>
  <si>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</si>
  <si>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</si>
  <si>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</si>
  <si>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</si>
  <si>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</si>
  <si>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</si>
  <si>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</si>
  <si>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</si>
  <si>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</si>
  <si>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</si>
  <si>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</si>
  <si>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</si>
  <si>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</si>
  <si>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</si>
  <si>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</si>
  <si>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</si>
  <si>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</si>
  <si>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</si>
  <si>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</si>
  <si>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</si>
  <si>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</si>
  <si>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</si>
  <si>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</si>
  <si>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</si>
  <si>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</si>
  <si>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</si>
  <si>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</si>
  <si>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</si>
  <si>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</si>
  <si>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</si>
  <si>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</si>
  <si>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</si>
  <si>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</si>
  <si>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</si>
  <si>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</si>
  <si>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</si>
  <si>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</si>
  <si>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</si>
  <si>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</si>
  <si>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</si>
  <si>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</si>
  <si>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</si>
  <si>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</si>
  <si>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</si>
  <si>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</si>
  <si>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</si>
  <si>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</si>
  <si>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</si>
  <si>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</si>
  <si>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</si>
  <si>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</si>
  <si>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</si>
  <si>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</si>
  <si>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</si>
  <si>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</si>
  <si>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</si>
  <si>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</si>
  <si>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</si>
  <si>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</si>
  <si>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</si>
  <si>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</si>
  <si>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</si>
  <si>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</si>
  <si>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</si>
  <si>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</si>
  <si>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</si>
  <si>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</si>
  <si>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</si>
  <si>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</si>
  <si>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</si>
  <si>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</si>
  <si>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</si>
  <si>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</si>
  <si>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</si>
  <si>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</si>
  <si>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</si>
  <si>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</si>
  <si>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</si>
  <si>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</si>
  <si>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</si>
  <si>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</si>
  <si>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</si>
  <si>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</si>
  <si>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</si>
  <si>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</si>
  <si>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</si>
  <si>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</si>
  <si>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</si>
  <si>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</si>
  <si>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</si>
  <si>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</si>
  <si>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</si>
  <si>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</si>
  <si>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</si>
  <si>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</si>
  <si>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</si>
  <si>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</si>
  <si>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</si>
  <si>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</si>
  <si>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</si>
  <si>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</si>
  <si>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</si>
  <si>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</si>
  <si>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</si>
  <si>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</si>
  <si>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</si>
  <si>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</si>
  <si>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</si>
  <si>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</si>
  <si>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</si>
  <si>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</si>
  <si>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</si>
  <si>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</si>
  <si>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</si>
  <si>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</si>
  <si>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</si>
  <si>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</si>
  <si>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</si>
  <si>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</si>
  <si>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</si>
  <si>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</si>
  <si>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</si>
  <si>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</si>
  <si>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</si>
  <si>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</si>
  <si>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</si>
  <si>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</si>
  <si>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</si>
  <si>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</si>
  <si>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</si>
  <si>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</si>
  <si>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</si>
  <si>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</si>
  <si>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</si>
  <si>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</si>
  <si>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</si>
  <si>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</si>
  <si>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</si>
  <si>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</si>
  <si>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</si>
  <si>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</si>
  <si>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</si>
  <si>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</si>
  <si>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</si>
  <si>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</si>
  <si>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</si>
  <si>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</si>
  <si>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</si>
  <si>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</si>
  <si>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</si>
  <si>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</si>
  <si>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</si>
  <si>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</si>
  <si>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</si>
  <si>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</si>
  <si>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</si>
  <si>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</si>
  <si>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</si>
  <si>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</si>
  <si>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</si>
  <si>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</si>
  <si>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</si>
  <si>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</si>
  <si>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</si>
  <si>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</si>
  <si>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</si>
  <si>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</si>
  <si>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</si>
  <si>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</si>
  <si>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</si>
  <si>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</si>
  <si>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</si>
  <si>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</si>
  <si>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</si>
  <si>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</si>
  <si>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</si>
  <si>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</si>
  <si>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</si>
  <si>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</si>
  <si>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</si>
  <si>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</si>
  <si>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</si>
  <si>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</si>
  <si>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</si>
  <si>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</si>
  <si>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</si>
  <si>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</si>
  <si>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</si>
  <si>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</si>
  <si>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</si>
  <si>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</si>
  <si>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</si>
  <si>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</si>
  <si>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</si>
  <si>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</si>
  <si>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</si>
  <si>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</si>
  <si>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</si>
  <si>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</si>
  <si>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</si>
  <si>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</si>
  <si>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</si>
  <si>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</si>
  <si>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</si>
  <si>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</si>
  <si>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</si>
  <si>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</si>
  <si>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</si>
  <si>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</si>
  <si>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</si>
  <si>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</si>
  <si>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</si>
  <si>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</si>
  <si>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</si>
  <si>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</si>
  <si>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</si>
  <si>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</si>
  <si>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</si>
  <si>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</si>
  <si>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</si>
  <si>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</si>
  <si>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</si>
  <si>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</si>
  <si>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</si>
  <si>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</si>
  <si>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</si>
  <si>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</si>
  <si>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</si>
  <si>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</si>
  <si>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</si>
  <si>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</si>
  <si>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</si>
  <si>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</si>
  <si>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</si>
  <si>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</si>
  <si>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</si>
  <si>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</si>
  <si>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</si>
  <si>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</si>
  <si>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</si>
  <si>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</si>
  <si>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</si>
  <si>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</si>
  <si>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</si>
  <si>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</si>
  <si>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</si>
  <si>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</si>
  <si>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</si>
  <si>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</si>
  <si>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</si>
  <si>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</si>
  <si>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</si>
  <si>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</si>
  <si>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</si>
  <si>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</si>
  <si>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</si>
  <si>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</si>
  <si>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</si>
  <si>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</si>
  <si>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</si>
  <si>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</si>
  <si>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</si>
  <si>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</si>
  <si>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</si>
  <si>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</si>
  <si>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</si>
  <si>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</si>
  <si>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</si>
  <si>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</si>
  <si>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</si>
  <si>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</si>
  <si>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</si>
  <si>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</si>
  <si>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</si>
  <si>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</si>
  <si>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</si>
  <si>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</si>
  <si>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</si>
  <si>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</si>
  <si>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</si>
  <si>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</si>
  <si>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</si>
  <si>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</si>
  <si>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</si>
  <si>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</si>
  <si>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</si>
  <si>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</si>
  <si>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</si>
  <si>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</si>
  <si>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</si>
  <si>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</si>
  <si>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</si>
  <si>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</si>
  <si>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</si>
  <si>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</si>
  <si>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</si>
  <si>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</si>
  <si>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</si>
  <si>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</si>
  <si>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</si>
  <si>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</si>
  <si>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</si>
  <si>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</si>
  <si>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</si>
  <si>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</si>
  <si>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</si>
  <si>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</si>
  <si>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</si>
  <si>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</si>
  <si>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</si>
  <si>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</si>
  <si>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</si>
  <si>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</si>
  <si>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</si>
  <si>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</si>
  <si>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</si>
  <si>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</si>
  <si>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</si>
  <si>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</si>
  <si>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</si>
  <si>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</si>
  <si>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</si>
  <si>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</si>
  <si>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</si>
  <si>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</si>
  <si>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</si>
  <si>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</si>
  <si>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</si>
  <si>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</si>
  <si>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</si>
  <si>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</si>
  <si>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</si>
  <si>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</si>
  <si>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</si>
  <si>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</si>
  <si>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</si>
  <si>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</si>
  <si>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</si>
  <si>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</si>
  <si>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</si>
  <si>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</si>
  <si>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</si>
  <si>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</si>
  <si>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</si>
  <si>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</si>
  <si>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</si>
  <si>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</si>
  <si>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</si>
  <si>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</si>
  <si>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</si>
  <si>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</si>
  <si>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</si>
  <si>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</si>
  <si>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</si>
  <si>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</si>
  <si>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</si>
  <si>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</si>
  <si>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</si>
  <si>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</si>
  <si>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</si>
  <si>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</si>
  <si>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</si>
  <si>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</si>
  <si>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</si>
  <si>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</si>
  <si>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</si>
  <si>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</si>
  <si>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</si>
  <si>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</si>
  <si>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</si>
  <si>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</si>
  <si>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</si>
  <si>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</si>
  <si>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</si>
  <si>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</si>
  <si>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</si>
  <si>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</si>
  <si>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</si>
  <si>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</si>
  <si>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</si>
  <si>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</si>
  <si>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</si>
  <si>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</si>
  <si>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</si>
  <si>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</si>
  <si>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</si>
  <si>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</si>
  <si>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</si>
  <si>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</si>
  <si>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</si>
  <si>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</si>
  <si>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</si>
  <si>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</si>
  <si>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</si>
  <si>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</si>
  <si>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</si>
  <si>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</si>
  <si>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</si>
  <si>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</si>
  <si>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</si>
  <si>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</si>
  <si>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</si>
  <si>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</si>
  <si>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</si>
  <si>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</si>
  <si>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</si>
  <si>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</si>
  <si>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</si>
  <si>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</si>
  <si>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</si>
  <si>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</si>
  <si>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</si>
  <si>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</si>
  <si>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</si>
  <si>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</si>
  <si>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</si>
  <si>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</si>
  <si>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</si>
  <si>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</si>
  <si>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</si>
  <si>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</si>
  <si>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</si>
  <si>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</si>
  <si>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</si>
  <si>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</si>
  <si>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</si>
  <si>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</si>
  <si>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</si>
  <si>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</si>
  <si>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</si>
  <si>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</si>
  <si>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</si>
  <si>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</si>
  <si>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</si>
  <si>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</si>
  <si>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</si>
  <si>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</si>
  <si>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</si>
  <si>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</si>
  <si>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</si>
  <si>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</si>
  <si>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</si>
  <si>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</si>
  <si>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</si>
  <si>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</si>
  <si>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</si>
  <si>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</si>
  <si>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</si>
  <si>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</si>
  <si>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</si>
  <si>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</si>
  <si>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</si>
  <si>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</si>
  <si>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</si>
  <si>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</si>
  <si>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</si>
  <si>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</si>
  <si>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</si>
  <si>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</si>
  <si>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</si>
  <si>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</si>
  <si>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</si>
  <si>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</si>
  <si>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</si>
  <si>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</si>
  <si>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</si>
  <si>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</si>
  <si>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</si>
  <si>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</si>
  <si>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</si>
  <si>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</si>
  <si>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</si>
  <si>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</si>
  <si>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</si>
  <si>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</si>
  <si>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</si>
  <si>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</si>
  <si>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</si>
  <si>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</si>
  <si>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</si>
  <si>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</si>
  <si>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</si>
  <si>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</si>
  <si>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</si>
  <si>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</si>
  <si>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</si>
  <si>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</si>
  <si>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</si>
  <si>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</si>
  <si>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</si>
  <si>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</si>
  <si>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</si>
  <si>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</si>
  <si>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</si>
  <si>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</si>
  <si>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</si>
  <si>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</si>
  <si>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</si>
  <si>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</si>
  <si>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</si>
  <si>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</si>
  <si>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</si>
  <si>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</si>
  <si>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</si>
  <si>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</si>
  <si>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</si>
  <si>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</si>
  <si>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</si>
  <si>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</si>
  <si>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</si>
  <si>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</si>
  <si>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</si>
  <si>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</si>
  <si>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</si>
  <si>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</si>
  <si>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</si>
  <si>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</si>
  <si>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</si>
  <si>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</si>
  <si>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</si>
  <si>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</si>
  <si>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</si>
  <si>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</si>
  <si>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</si>
  <si>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</si>
  <si>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</si>
  <si>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</si>
  <si>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</si>
  <si>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</si>
  <si>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</si>
  <si>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</si>
  <si>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</si>
  <si>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</si>
  <si>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</si>
  <si>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</si>
  <si>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</si>
  <si>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</si>
  <si>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</si>
  <si>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</si>
  <si>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</si>
  <si>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</si>
  <si>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</si>
  <si>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</si>
  <si>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</si>
  <si>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</si>
  <si>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</si>
  <si>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</si>
  <si>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</si>
  <si>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</si>
  <si>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</si>
  <si>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</si>
  <si>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</si>
  <si>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</si>
  <si>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</si>
  <si>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</si>
  <si>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</si>
  <si>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</si>
  <si>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</si>
  <si>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</si>
  <si>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</si>
  <si>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</si>
  <si>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</si>
  <si>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</si>
  <si>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</si>
  <si>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</si>
  <si>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</si>
  <si>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</si>
  <si>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</si>
  <si>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</si>
  <si>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</si>
  <si>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</si>
  <si>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</si>
  <si>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</si>
  <si>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</si>
  <si>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</si>
  <si>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</si>
  <si>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</si>
  <si>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</si>
  <si>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</si>
  <si>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</si>
  <si>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</si>
  <si>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</si>
  <si>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</si>
  <si>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</si>
  <si>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</si>
  <si>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</si>
  <si>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</si>
  <si>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</si>
  <si>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</si>
  <si>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</si>
  <si>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</si>
  <si>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</si>
  <si>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</si>
  <si>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</si>
  <si>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</si>
  <si>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</si>
  <si>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</si>
  <si>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</si>
  <si>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</si>
  <si>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</si>
  <si>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</si>
  <si>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</si>
  <si>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</si>
  <si>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</si>
  <si>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</si>
  <si>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</si>
  <si>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</si>
  <si>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</si>
  <si>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</si>
  <si>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</si>
  <si>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</si>
  <si>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</si>
  <si>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</si>
  <si>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</si>
  <si>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</si>
  <si>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</si>
  <si>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</si>
  <si>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</si>
  <si>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</si>
  <si>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</si>
  <si>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</si>
  <si>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</si>
  <si>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</si>
  <si>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</si>
  <si>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</si>
  <si>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</si>
  <si>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</si>
  <si>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</si>
  <si>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</si>
  <si>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</si>
  <si>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</si>
  <si>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</si>
  <si>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</si>
  <si>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</si>
  <si>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</si>
  <si>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</si>
  <si>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</si>
  <si>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</si>
  <si>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</si>
  <si>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</si>
  <si>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</si>
  <si>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</si>
  <si>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</si>
  <si>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</si>
  <si>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</si>
  <si>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</si>
  <si>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</si>
  <si>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</si>
  <si>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</si>
  <si>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</si>
  <si>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</si>
  <si>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</si>
  <si>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</si>
  <si>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</si>
  <si>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</si>
  <si>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</si>
  <si>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</si>
  <si>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</si>
  <si>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</si>
  <si>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</si>
  <si>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</si>
  <si>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</si>
  <si>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</si>
  <si>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</si>
  <si>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</si>
  <si>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</si>
  <si>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</si>
  <si>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</si>
  <si>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</si>
  <si>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</si>
  <si>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</si>
  <si>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</si>
  <si>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</si>
  <si>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</si>
  <si>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</si>
  <si>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</si>
  <si>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</si>
  <si>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</si>
  <si>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</si>
  <si>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</si>
  <si>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</si>
  <si>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</si>
  <si>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</si>
  <si>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</si>
  <si>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</si>
  <si>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</si>
  <si>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</si>
  <si>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</si>
  <si>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</si>
  <si>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</si>
  <si>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</si>
  <si>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</si>
  <si>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</si>
  <si>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</si>
  <si>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</si>
  <si>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</si>
  <si>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</si>
  <si>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</si>
  <si>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</si>
  <si>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</si>
  <si>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</si>
  <si>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</si>
  <si>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</si>
  <si>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</si>
  <si>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</si>
  <si>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</si>
  <si>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</si>
  <si>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</si>
  <si>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</si>
  <si>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</si>
  <si>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</si>
  <si>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</si>
  <si>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</si>
  <si>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</si>
  <si>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</si>
  <si>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</si>
  <si>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</si>
  <si>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</si>
  <si>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</si>
  <si>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</si>
  <si>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</si>
  <si>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</si>
  <si>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</si>
  <si>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</si>
  <si>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</si>
  <si>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</si>
  <si>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</si>
  <si>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</si>
  <si>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</si>
  <si>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</si>
  <si>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</si>
  <si>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</si>
  <si>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</si>
  <si>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</si>
  <si>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</si>
  <si>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</si>
  <si>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</si>
  <si>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</si>
  <si>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</si>
  <si>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</si>
  <si>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</si>
  <si>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</si>
  <si>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</si>
  <si>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</si>
  <si>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</si>
  <si>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</si>
  <si>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</si>
  <si>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</si>
  <si>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</si>
  <si>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</si>
  <si>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</si>
  <si>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</si>
  <si>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</si>
  <si>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</si>
  <si>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</si>
  <si>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</si>
  <si>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</si>
  <si>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</si>
  <si>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</si>
  <si>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</si>
  <si>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</si>
  <si>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</si>
  <si>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</si>
  <si>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</si>
  <si>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</si>
  <si>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</si>
  <si>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</si>
  <si>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</si>
  <si>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</si>
  <si>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</si>
  <si>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</si>
  <si>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</si>
  <si>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</si>
  <si>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</si>
  <si>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</si>
  <si>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</si>
  <si>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</si>
  <si>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</si>
  <si>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</si>
  <si>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</si>
  <si>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</si>
  <si>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</si>
  <si>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</si>
  <si>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</si>
  <si>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</si>
  <si>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</si>
  <si>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</si>
  <si>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</si>
  <si>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</si>
  <si>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</si>
  <si>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</si>
  <si>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</si>
  <si>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</si>
  <si>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</si>
  <si>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</si>
  <si>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</si>
  <si>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</si>
  <si>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</si>
  <si>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</si>
  <si>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</si>
  <si>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</si>
  <si>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</si>
  <si>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</si>
  <si>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</si>
  <si>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</si>
  <si>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</si>
  <si>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</si>
  <si>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</si>
  <si>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</si>
  <si>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</si>
  <si>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</si>
  <si>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</si>
  <si>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</si>
  <si>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</si>
  <si>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</si>
  <si>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</si>
  <si>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</si>
  <si>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</si>
  <si>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</si>
  <si>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</si>
  <si>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</si>
  <si>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</si>
  <si>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</si>
  <si>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</si>
  <si>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</si>
  <si>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</si>
  <si>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</si>
  <si>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</si>
  <si>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</si>
  <si>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</si>
  <si>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</si>
  <si>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</si>
  <si>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</si>
  <si>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</si>
  <si>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</si>
  <si>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</si>
  <si>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</si>
  <si>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</si>
  <si>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</si>
  <si>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</si>
  <si>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</si>
  <si>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</si>
  <si>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</si>
  <si>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</si>
  <si>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</si>
  <si>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</si>
  <si>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</si>
  <si>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</si>
  <si>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</si>
  <si>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</si>
  <si>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</si>
  <si>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</si>
  <si>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</si>
  <si>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</si>
  <si>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</si>
  <si>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</si>
  <si>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</si>
  <si>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</si>
  <si>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</si>
  <si>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</si>
  <si>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</si>
  <si>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</si>
  <si>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</si>
  <si>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</si>
  <si>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</si>
  <si>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</si>
  <si>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</si>
  <si>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</si>
  <si>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</si>
  <si>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</si>
  <si>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</si>
  <si>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</si>
  <si>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</si>
  <si>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</si>
  <si>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</si>
  <si>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</si>
  <si>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</si>
  <si>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</si>
  <si>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</si>
  <si>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</si>
  <si>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</si>
  <si>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</si>
  <si>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</si>
  <si>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</si>
  <si>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</si>
  <si>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</si>
  <si>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</si>
  <si>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</si>
  <si>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</si>
  <si>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</si>
  <si>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</si>
  <si>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</si>
  <si>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</si>
  <si>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</si>
  <si>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</si>
  <si>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</si>
  <si>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</si>
  <si>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</si>
  <si>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</si>
  <si>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</si>
  <si>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</si>
  <si>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</si>
  <si>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</si>
  <si>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</si>
  <si>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</si>
  <si>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</si>
  <si>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</si>
  <si>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</si>
  <si>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</si>
  <si>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</si>
  <si>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</si>
  <si>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</si>
  <si>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</si>
  <si>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</si>
  <si>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</si>
  <si>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</si>
  <si>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</si>
  <si>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</si>
  <si>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</si>
  <si>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</si>
  <si>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</si>
  <si>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</si>
  <si>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</si>
  <si>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</si>
  <si>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</si>
  <si>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</si>
  <si>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</si>
  <si>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</si>
  <si>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</si>
  <si>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</si>
  <si>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</si>
  <si>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</si>
  <si>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</si>
  <si>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</si>
  <si>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</si>
  <si>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</si>
  <si>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</si>
  <si>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</si>
  <si>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</si>
  <si>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</si>
  <si>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</si>
  <si>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</si>
  <si>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</si>
  <si>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</si>
  <si>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</si>
  <si>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</si>
  <si>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</si>
  <si>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</si>
  <si>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</si>
  <si>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</si>
  <si>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</si>
  <si>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</si>
  <si>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</si>
  <si>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</si>
  <si>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</si>
  <si>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</si>
  <si>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</si>
  <si>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</si>
  <si>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</si>
  <si>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</si>
  <si>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</si>
  <si>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</si>
  <si>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</si>
  <si>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</si>
  <si>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</si>
  <si>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</si>
  <si>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</si>
  <si>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</si>
  <si>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</si>
  <si>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</si>
  <si>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</si>
  <si>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</si>
  <si>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</si>
  <si>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</si>
  <si>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</si>
  <si>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</si>
  <si>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</si>
  <si>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</si>
  <si>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</si>
  <si>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</si>
  <si>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</si>
  <si>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</si>
  <si>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</si>
  <si>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</si>
  <si>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</si>
  <si>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</si>
  <si>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</si>
  <si>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</si>
  <si>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</si>
  <si>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</si>
  <si>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</si>
  <si>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</si>
  <si>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</si>
  <si>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</si>
  <si>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</si>
  <si>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</si>
  <si>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</si>
  <si>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</si>
  <si>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</si>
  <si>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</si>
  <si>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</si>
  <si>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</si>
  <si>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</si>
  <si>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</si>
  <si>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</si>
  <si>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</si>
  <si>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</si>
  <si>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</si>
  <si>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</si>
  <si>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</si>
  <si>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</si>
  <si>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</si>
  <si>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</si>
  <si>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</si>
  <si>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</si>
  <si>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</si>
  <si>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</si>
  <si>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</si>
  <si>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</si>
  <si>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</si>
  <si>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</si>
  <si>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</si>
  <si>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</si>
  <si>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</si>
  <si>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</si>
  <si>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</si>
  <si>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</si>
  <si>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</si>
  <si>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</si>
  <si>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</si>
  <si>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</si>
  <si>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</si>
  <si>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</si>
  <si>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</si>
  <si>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</si>
  <si>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</si>
  <si>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</si>
  <si>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</si>
  <si>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</si>
  <si>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</si>
  <si>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</si>
  <si>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</si>
  <si>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</si>
  <si>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</si>
  <si>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</si>
  <si>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</si>
  <si>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</si>
  <si>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</si>
  <si>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</si>
  <si>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</si>
  <si>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</si>
  <si>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</si>
  <si>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</si>
  <si>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</si>
  <si>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</si>
  <si>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</si>
  <si>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</si>
  <si>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</si>
  <si>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</si>
  <si>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</si>
  <si>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</si>
  <si>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</si>
  <si>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</si>
  <si>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</si>
  <si>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</si>
  <si>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</si>
  <si>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</si>
  <si>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</si>
  <si>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</si>
  <si>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</si>
  <si>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</si>
  <si>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</si>
  <si>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</si>
  <si>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</si>
  <si>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</si>
  <si>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</si>
  <si>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</si>
  <si>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</si>
  <si>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</si>
  <si>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</si>
  <si>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</si>
  <si>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</si>
  <si>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</si>
  <si>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</si>
  <si>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</si>
  <si>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</si>
  <si>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</si>
  <si>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</si>
  <si>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</si>
  <si>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</si>
  <si>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</si>
  <si>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</si>
  <si>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</si>
  <si>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</si>
  <si>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</si>
  <si>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</si>
  <si>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</si>
  <si>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</si>
  <si>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</si>
  <si>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</si>
  <si>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</si>
  <si>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</si>
  <si>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</si>
  <si>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</si>
  <si>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</si>
  <si>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</si>
  <si>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</si>
  <si>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</si>
  <si>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</si>
  <si>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</si>
  <si>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</si>
  <si>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</si>
  <si>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</si>
  <si>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</si>
  <si>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</si>
  <si>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</si>
  <si>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</si>
  <si>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</si>
  <si>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</si>
  <si>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</si>
  <si>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</si>
  <si>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</si>
  <si>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</si>
  <si>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</si>
  <si>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</si>
  <si>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</si>
  <si>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</si>
  <si>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</si>
  <si>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</si>
  <si>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</si>
  <si>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</si>
  <si>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</si>
  <si>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</si>
  <si>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</si>
  <si>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</si>
  <si>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</si>
  <si>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</si>
  <si>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</si>
  <si>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</si>
  <si>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</si>
  <si>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</si>
  <si>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</si>
  <si>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</si>
  <si>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</si>
  <si>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</si>
  <si>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</si>
  <si>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</si>
  <si>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</si>
  <si>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</si>
  <si>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</si>
  <si>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</si>
  <si>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</si>
  <si>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</si>
  <si>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</si>
  <si>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</si>
  <si>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</si>
  <si>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</si>
  <si>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</si>
  <si>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</si>
  <si>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</si>
  <si>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</si>
  <si>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</si>
  <si>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</si>
  <si>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</si>
  <si>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</si>
  <si>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</si>
  <si>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</si>
  <si>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</si>
  <si>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</si>
  <si>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</si>
  <si>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</si>
  <si>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</si>
  <si>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</si>
  <si>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</si>
  <si>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</si>
  <si>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</si>
  <si>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</si>
  <si>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</si>
  <si>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</si>
  <si>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</si>
  <si>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</si>
  <si>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</si>
  <si>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</si>
  <si>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</si>
  <si>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</si>
  <si>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</si>
  <si>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</si>
  <si>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</si>
  <si>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</si>
  <si>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</si>
  <si>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</si>
  <si>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</si>
  <si>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</si>
  <si>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</si>
  <si>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</si>
  <si>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</si>
  <si>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</si>
  <si>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</si>
  <si>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</si>
  <si>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</si>
  <si>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</si>
  <si>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</si>
  <si>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</si>
  <si>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</si>
  <si>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</si>
  <si>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</si>
  <si>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</si>
  <si>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</si>
  <si>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</si>
  <si>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</si>
  <si>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</si>
  <si>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</si>
  <si>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</si>
  <si>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</si>
  <si>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</si>
  <si>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</si>
  <si>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</si>
  <si>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</si>
  <si>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</si>
  <si>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</si>
  <si>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</si>
  <si>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</si>
  <si>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</si>
  <si>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</si>
  <si>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</si>
  <si>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</si>
  <si>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</si>
  <si>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</si>
  <si>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</si>
  <si>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</si>
  <si>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</si>
  <si>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</si>
  <si>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</si>
  <si>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</si>
  <si>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</si>
  <si>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</si>
  <si>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</si>
  <si>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</si>
  <si>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</si>
  <si>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</si>
  <si>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</si>
  <si>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</si>
  <si>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</si>
  <si>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</si>
  <si>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</si>
  <si>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</si>
  <si>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</si>
  <si>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</si>
  <si>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</si>
  <si>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</si>
  <si>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</si>
  <si>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</si>
  <si>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</si>
  <si>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</si>
  <si>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</si>
  <si>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</si>
  <si>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</si>
  <si>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</si>
  <si>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</si>
  <si>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</si>
  <si>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</si>
  <si>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</si>
  <si>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</si>
  <si>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</si>
  <si>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</si>
  <si>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</si>
  <si>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</si>
  <si>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</si>
  <si>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</si>
  <si>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</si>
  <si>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</si>
  <si>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</si>
  <si>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</si>
  <si>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</si>
  <si>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</si>
  <si>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</si>
  <si>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</si>
  <si>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</si>
  <si>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</si>
  <si>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</si>
  <si>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</si>
  <si>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</si>
  <si>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</si>
  <si>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</si>
  <si>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</si>
  <si>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</si>
  <si>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</si>
  <si>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</si>
  <si>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</si>
  <si>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</si>
  <si>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</si>
  <si>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</si>
  <si>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</si>
  <si>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</si>
  <si>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</si>
  <si>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</si>
  <si>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</si>
  <si>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</si>
  <si>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</si>
  <si>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</si>
  <si>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</si>
  <si>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</si>
  <si>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</si>
  <si>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</si>
  <si>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</si>
  <si>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</si>
  <si>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</si>
  <si>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</si>
  <si>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</si>
  <si>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</si>
  <si>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</si>
  <si>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</si>
  <si>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</si>
  <si>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</si>
  <si>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</si>
  <si>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</si>
  <si>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</si>
  <si>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</si>
  <si>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</si>
  <si>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</si>
  <si>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</si>
  <si>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</si>
  <si>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</si>
  <si>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</si>
  <si>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</si>
  <si>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</si>
  <si>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</si>
  <si>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</si>
  <si>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</si>
  <si>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</si>
  <si>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</si>
  <si>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</si>
  <si>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</si>
  <si>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</si>
  <si>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</si>
  <si>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</si>
  <si>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</si>
  <si>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</si>
  <si>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</si>
  <si>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</si>
  <si>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</si>
  <si>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</si>
  <si>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</si>
  <si>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</si>
  <si>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</si>
  <si>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</si>
  <si>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</si>
  <si>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</si>
  <si>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</si>
  <si>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</si>
  <si>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</si>
  <si>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</si>
  <si>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</si>
  <si>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</si>
  <si>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</si>
  <si>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</si>
  <si>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</si>
  <si>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</si>
  <si>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</si>
  <si>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</si>
  <si>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</si>
  <si>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</si>
  <si>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</si>
  <si>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</si>
  <si>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</si>
  <si>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</si>
  <si>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</si>
  <si>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</si>
  <si>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</si>
  <si>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</si>
  <si>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</si>
  <si>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</si>
  <si>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</si>
  <si>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</si>
  <si>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</si>
  <si>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</si>
  <si>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</si>
  <si>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</si>
  <si>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</si>
  <si>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</si>
  <si>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</si>
  <si>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</si>
  <si>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</si>
  <si>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</si>
  <si>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</si>
  <si>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</si>
  <si>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</si>
  <si>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</si>
  <si>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</si>
  <si>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</si>
  <si>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</si>
  <si>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</si>
  <si>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</si>
  <si>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</si>
  <si>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</si>
  <si>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</si>
  <si>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</si>
  <si>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</si>
  <si>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</si>
  <si>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</si>
  <si>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</si>
  <si>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</si>
  <si>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</si>
  <si>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</si>
  <si>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</si>
  <si>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</si>
  <si>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</si>
  <si>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</si>
  <si>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</si>
  <si>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</si>
  <si>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</si>
  <si>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</si>
  <si>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</si>
  <si>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</si>
  <si>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</si>
  <si>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</si>
  <si>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</si>
  <si>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</si>
  <si>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</si>
  <si>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</si>
  <si>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</si>
  <si>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</si>
  <si>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</si>
  <si>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</si>
  <si>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</si>
  <si>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</si>
  <si>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</si>
  <si>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</si>
  <si>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</si>
  <si>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</si>
  <si>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</si>
  <si>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</si>
  <si>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</si>
  <si>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</si>
  <si>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</si>
  <si>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</si>
  <si>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</si>
  <si>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</si>
  <si>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</si>
  <si>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</si>
  <si>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</si>
  <si>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</si>
  <si>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</si>
  <si>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</si>
  <si>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</si>
  <si>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</si>
  <si>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</si>
  <si>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</si>
  <si>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</si>
  <si>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</si>
  <si>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</si>
  <si>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</si>
  <si>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</si>
  <si>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</si>
  <si>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</si>
  <si>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</si>
  <si>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</si>
  <si>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</si>
  <si>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</si>
  <si>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</si>
  <si>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</si>
  <si>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</si>
  <si>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</si>
  <si>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</si>
  <si>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</si>
  <si>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</si>
  <si>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</si>
  <si>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</si>
  <si>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</si>
  <si>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</si>
  <si>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</si>
  <si>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</si>
  <si>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</si>
  <si>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</si>
  <si>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</si>
  <si>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</si>
  <si>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</si>
  <si>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</si>
  <si>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</si>
  <si>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</si>
  <si>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</si>
  <si>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</si>
  <si>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</si>
  <si>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</si>
  <si>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</si>
  <si>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</si>
  <si>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</si>
  <si>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</si>
  <si>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</si>
  <si>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</si>
  <si>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</si>
  <si>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</si>
  <si>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</si>
  <si>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</si>
  <si>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</si>
  <si>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</si>
  <si>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</si>
  <si>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</si>
  <si>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</si>
  <si>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</si>
  <si>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</si>
  <si>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</si>
  <si>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</si>
  <si>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</si>
  <si>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</si>
  <si>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</si>
  <si>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</si>
  <si>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</si>
  <si>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</si>
  <si>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</si>
  <si>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</si>
  <si>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</si>
  <si>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</si>
  <si>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</si>
  <si>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</si>
  <si>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</si>
  <si>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</si>
  <si>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</si>
  <si>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</si>
  <si>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</si>
  <si>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</si>
  <si>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</si>
  <si>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</si>
  <si>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</si>
  <si>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</si>
  <si>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</si>
  <si>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</si>
  <si>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</si>
  <si>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</si>
  <si>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</si>
  <si>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</si>
  <si>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</si>
  <si>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</si>
  <si>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</si>
  <si>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</si>
  <si>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</si>
  <si>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</si>
  <si>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</si>
  <si>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</si>
  <si>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</si>
  <si>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</si>
  <si>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</si>
  <si>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</si>
  <si>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</si>
  <si>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</si>
  <si>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</si>
  <si>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</si>
  <si>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</si>
  <si>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</si>
  <si>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</si>
  <si>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</si>
  <si>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</si>
  <si>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</si>
  <si>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</si>
  <si>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</si>
  <si>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</si>
  <si>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</si>
  <si>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</si>
  <si>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</si>
  <si>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</si>
  <si>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</si>
  <si>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</si>
  <si>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</si>
  <si>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</si>
  <si>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</si>
  <si>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</si>
  <si>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</si>
  <si>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</si>
  <si>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</si>
  <si>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</si>
  <si>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</si>
  <si>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</si>
  <si>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</si>
  <si>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</si>
  <si>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</si>
  <si>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</si>
  <si>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</si>
  <si>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</si>
  <si>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</si>
  <si>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</si>
  <si>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</si>
  <si>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</si>
  <si>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</si>
  <si>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</si>
  <si>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</si>
  <si>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</si>
  <si>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</si>
  <si>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</si>
  <si>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</si>
  <si>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</si>
  <si>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</si>
  <si>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</si>
  <si>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</si>
  <si>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</si>
  <si>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</si>
  <si>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</si>
  <si>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</si>
  <si>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</si>
  <si>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</si>
  <si>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</si>
  <si>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</si>
  <si>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</si>
  <si>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</si>
  <si>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</si>
  <si>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</si>
  <si>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</si>
  <si>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</si>
  <si>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</si>
  <si>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</si>
  <si>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</si>
  <si>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</si>
  <si>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</si>
  <si>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</si>
  <si>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</si>
  <si>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</si>
  <si>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</si>
  <si>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</si>
  <si>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</si>
  <si>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</si>
  <si>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</si>
  <si>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</si>
  <si>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</si>
  <si>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</si>
  <si>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</si>
  <si>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</si>
  <si>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</si>
  <si>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</si>
  <si>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</si>
  <si>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</si>
  <si>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</si>
  <si>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</si>
  <si>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</si>
  <si>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</si>
  <si>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</si>
  <si>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</si>
  <si>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</si>
  <si>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</si>
  <si>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</si>
  <si>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</si>
  <si>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</si>
  <si>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</si>
  <si>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</si>
  <si>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</si>
  <si>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</si>
  <si>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</si>
  <si>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</si>
  <si>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</si>
  <si>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</si>
  <si>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</si>
  <si>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</si>
  <si>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</si>
  <si>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</si>
  <si>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</si>
  <si>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</si>
  <si>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</si>
  <si>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</si>
  <si>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</si>
  <si>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</si>
  <si>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</si>
  <si>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</si>
  <si>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</si>
  <si>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</si>
  <si>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</si>
  <si>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</si>
  <si>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</si>
  <si>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</si>
  <si>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</si>
  <si>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</si>
  <si>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</si>
  <si>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</si>
  <si>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</si>
  <si>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</si>
  <si>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</si>
  <si>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</si>
  <si>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</si>
  <si>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</si>
  <si>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</si>
  <si>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</si>
  <si>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</si>
  <si>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</si>
  <si>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</si>
  <si>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</si>
  <si>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</si>
  <si>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</si>
  <si>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</si>
  <si>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</si>
  <si>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</si>
  <si>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</si>
  <si>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</si>
  <si>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</si>
  <si>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</si>
  <si>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</si>
  <si>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</si>
  <si>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</si>
  <si>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</si>
  <si>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</si>
  <si>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</si>
  <si>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</si>
  <si>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</si>
  <si>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</si>
  <si>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</si>
  <si>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</si>
  <si>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</si>
  <si>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</si>
  <si>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</si>
  <si>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</si>
  <si>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</si>
  <si>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</si>
  <si>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</si>
  <si>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</si>
  <si>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</si>
  <si>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</si>
  <si>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</si>
  <si>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</si>
  <si>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</si>
  <si>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</si>
  <si>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</si>
  <si>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</si>
  <si>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</si>
  <si>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</si>
  <si>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</si>
  <si>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</si>
  <si>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</si>
  <si>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</si>
  <si>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</si>
  <si>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</si>
  <si>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</si>
  <si>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</si>
  <si>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</si>
  <si>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</si>
  <si>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</si>
  <si>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</si>
  <si>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</si>
  <si>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</si>
  <si>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</si>
  <si>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</si>
  <si>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</si>
  <si>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</si>
  <si>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</si>
  <si>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</si>
  <si>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</si>
  <si>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</si>
  <si>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</si>
  <si>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</si>
  <si>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</si>
  <si>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</si>
  <si>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</si>
  <si>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</si>
  <si>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</si>
  <si>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</si>
  <si>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</si>
  <si>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</si>
  <si>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</si>
  <si>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</si>
  <si>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</si>
  <si>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</si>
  <si>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</si>
  <si>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</si>
  <si>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</si>
  <si>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</si>
  <si>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</si>
  <si>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</si>
  <si>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</si>
  <si>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</si>
  <si>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</si>
  <si>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</si>
  <si>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</si>
  <si>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</si>
  <si>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</si>
  <si>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</si>
  <si>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</si>
  <si>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</si>
  <si>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</si>
  <si>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</si>
  <si>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</si>
  <si>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</si>
  <si>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</si>
  <si>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</si>
  <si>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</si>
  <si>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</si>
  <si>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</si>
  <si>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</si>
  <si>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</si>
  <si>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</si>
  <si>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</si>
  <si>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</si>
  <si>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</si>
  <si>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</si>
  <si>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</si>
  <si>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</si>
  <si>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</si>
  <si>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</si>
  <si>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</si>
  <si>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</si>
  <si>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</si>
  <si>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</si>
  <si>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</si>
  <si>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</si>
  <si>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</si>
  <si>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</si>
  <si>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</si>
  <si>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</si>
  <si>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</si>
  <si>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</si>
  <si>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</si>
  <si>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</si>
  <si>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</si>
  <si>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</si>
  <si>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</si>
  <si>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</si>
  <si>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</si>
  <si>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</si>
  <si>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</si>
  <si>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</si>
  <si>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</si>
  <si>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</si>
  <si>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</si>
  <si>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</si>
  <si>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</si>
  <si>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</si>
  <si>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</si>
  <si>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</si>
  <si>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</si>
  <si>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</si>
  <si>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</si>
  <si>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</si>
  <si>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</si>
  <si>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</si>
  <si>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</si>
  <si>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</si>
  <si>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</si>
  <si>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</si>
  <si>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</si>
  <si>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</si>
  <si>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</si>
  <si>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</si>
  <si>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</si>
  <si>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</si>
  <si>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</si>
  <si>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</si>
  <si>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</si>
  <si>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</si>
  <si>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</si>
  <si>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</si>
  <si>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</si>
  <si>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</si>
  <si>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</si>
  <si>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</si>
  <si>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</si>
  <si>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</si>
  <si>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</si>
  <si>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</si>
  <si>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</si>
  <si>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</si>
  <si>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</si>
  <si>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</si>
  <si>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</si>
  <si>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</si>
  <si>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</si>
  <si>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</si>
  <si>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</si>
  <si>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</si>
  <si>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</si>
  <si>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</si>
  <si>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</si>
  <si>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</si>
  <si>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</si>
  <si>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</si>
  <si>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</si>
  <si>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</si>
  <si>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</si>
  <si>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</si>
  <si>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</si>
  <si>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</si>
  <si>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</si>
  <si>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</si>
  <si>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</si>
  <si>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</si>
  <si>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</si>
  <si>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</si>
  <si>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</si>
  <si>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</si>
  <si>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</si>
  <si>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</si>
  <si>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</si>
  <si>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</si>
  <si>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</si>
  <si>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</si>
  <si>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</si>
  <si>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</si>
  <si>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</si>
  <si>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</si>
  <si>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</si>
  <si>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</si>
  <si>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</si>
  <si>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</si>
  <si>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</si>
  <si>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</si>
  <si>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</si>
  <si>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</si>
  <si>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</si>
  <si>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</si>
  <si>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</si>
  <si>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</si>
  <si>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</si>
  <si>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</si>
  <si>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</si>
  <si>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</si>
  <si>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</si>
  <si>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</si>
  <si>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</si>
  <si>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</si>
  <si>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</si>
  <si>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</si>
  <si>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</si>
  <si>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</si>
  <si>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</si>
  <si>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</si>
  <si>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</si>
  <si>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</si>
  <si>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</si>
  <si>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</si>
  <si>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</si>
  <si>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</si>
  <si>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</si>
  <si>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</si>
  <si>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</si>
  <si>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</si>
  <si>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</si>
  <si>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</si>
  <si>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</si>
  <si>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</si>
  <si>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</si>
  <si>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</si>
  <si>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</si>
  <si>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</si>
  <si>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</si>
  <si>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</si>
  <si>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</si>
  <si>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</si>
  <si>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</si>
  <si>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</si>
  <si>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</si>
  <si>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</si>
  <si>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</si>
  <si>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</si>
  <si>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</si>
  <si>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</si>
  <si>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</si>
  <si>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</si>
  <si>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</si>
  <si>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</si>
  <si>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</si>
  <si>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</si>
  <si>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</si>
  <si>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</si>
  <si>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</si>
  <si>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</si>
  <si>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</si>
  <si>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</si>
  <si>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</si>
  <si>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</si>
  <si>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</si>
  <si>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</si>
  <si>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</si>
  <si>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</si>
  <si>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</si>
  <si>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</si>
  <si>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</si>
  <si>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</si>
  <si>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</si>
  <si>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</si>
  <si>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</si>
  <si>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</si>
  <si>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</si>
  <si>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</si>
  <si>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</si>
  <si>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</si>
  <si>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</si>
  <si>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</si>
  <si>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</si>
  <si>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</si>
  <si>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</si>
  <si>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</si>
  <si>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</si>
  <si>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</si>
  <si>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</si>
  <si>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</si>
  <si>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</si>
  <si>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</si>
  <si>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</si>
  <si>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</si>
  <si>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</si>
  <si>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</si>
  <si>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</si>
  <si>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</si>
  <si>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</si>
  <si>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</si>
  <si>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</si>
  <si>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</si>
  <si>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</si>
  <si>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</si>
  <si>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</si>
  <si>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</si>
  <si>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</si>
  <si>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</si>
  <si>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</si>
  <si>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</si>
  <si>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</si>
  <si>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</si>
  <si>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</si>
  <si>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</si>
  <si>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</si>
  <si>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</si>
  <si>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</si>
  <si>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</si>
  <si>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</si>
  <si>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</si>
  <si>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</si>
  <si>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</si>
  <si>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</si>
  <si>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</si>
  <si>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</si>
  <si>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</si>
  <si>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</si>
  <si>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</si>
  <si>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</si>
  <si>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</si>
  <si>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</si>
  <si>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</si>
  <si>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</si>
  <si>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</si>
  <si>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</si>
  <si>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</si>
  <si>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</si>
  <si>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</si>
  <si>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</si>
  <si>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</si>
  <si>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</si>
  <si>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</si>
  <si>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</si>
  <si>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</si>
  <si>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</si>
  <si>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</si>
  <si>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</si>
  <si>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</si>
  <si>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</si>
  <si>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</si>
  <si>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</si>
  <si>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</si>
  <si>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</si>
  <si>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</si>
  <si>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</si>
  <si>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</si>
  <si>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</si>
  <si>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</si>
  <si>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</si>
  <si>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</si>
  <si>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</si>
  <si>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</si>
  <si>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</si>
  <si>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</si>
  <si>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</si>
  <si>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</si>
  <si>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</si>
  <si>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</si>
  <si>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</si>
  <si>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</si>
  <si>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</si>
  <si>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</si>
  <si>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</si>
  <si>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</si>
  <si>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</si>
  <si>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</si>
  <si>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</si>
  <si>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</si>
  <si>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</si>
  <si>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</si>
  <si>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</si>
  <si>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</si>
  <si>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</si>
  <si>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</si>
  <si>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</si>
  <si>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</si>
  <si>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</si>
  <si>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</si>
  <si>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</si>
  <si>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</si>
  <si>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</si>
  <si>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</si>
  <si>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</si>
  <si>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</si>
  <si>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</si>
  <si>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</si>
  <si>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</si>
  <si>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</si>
  <si>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</si>
  <si>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</si>
  <si>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</si>
  <si>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</si>
  <si>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</si>
  <si>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</si>
  <si>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</si>
  <si>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</si>
  <si>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</si>
  <si>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</si>
  <si>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</si>
  <si>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</si>
  <si>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</si>
  <si>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</si>
  <si>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</si>
  <si>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</si>
  <si>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</si>
  <si>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</si>
  <si>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</si>
  <si>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</si>
  <si>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</si>
  <si>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</si>
  <si>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</si>
  <si>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</si>
  <si>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</si>
  <si>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</si>
  <si>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</si>
  <si>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</si>
  <si>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</si>
  <si>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</si>
  <si>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</si>
  <si>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</si>
  <si>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</si>
  <si>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</si>
  <si>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</si>
  <si>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</si>
  <si>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</si>
  <si>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</si>
  <si>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</si>
  <si>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</si>
  <si>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</si>
  <si>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</si>
  <si>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</si>
  <si>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</si>
  <si>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</si>
  <si>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</si>
  <si>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</si>
  <si>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</si>
  <si>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</si>
  <si>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</si>
  <si>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</si>
  <si>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</si>
  <si>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</si>
  <si>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</si>
  <si>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</si>
  <si>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</si>
  <si>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</si>
  <si>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</si>
  <si>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</si>
  <si>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</si>
  <si>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</si>
  <si>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</si>
  <si>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</si>
  <si>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</si>
  <si>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</si>
  <si>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</si>
  <si>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</si>
  <si>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</si>
  <si>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</si>
  <si>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</si>
  <si>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</si>
  <si>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</si>
  <si>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</si>
  <si>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</si>
  <si>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</si>
  <si>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</si>
  <si>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</si>
  <si>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</si>
  <si>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</si>
  <si>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</si>
  <si>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</si>
  <si>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</si>
  <si>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</si>
  <si>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</si>
  <si>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</si>
  <si>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</si>
  <si>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</si>
  <si>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</si>
  <si>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</si>
  <si>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</si>
  <si>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</si>
  <si>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</si>
  <si>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</si>
  <si>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</si>
  <si>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</si>
  <si>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</si>
  <si>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</si>
  <si>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</si>
  <si>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</si>
  <si>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</si>
  <si>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</si>
  <si>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</si>
  <si>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</si>
  <si>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</si>
  <si>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</si>
  <si>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</si>
  <si>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</si>
  <si>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</si>
  <si>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</si>
  <si>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</si>
  <si>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</si>
  <si>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</si>
  <si>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</si>
  <si>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</si>
  <si>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</si>
  <si>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</si>
  <si>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</si>
  <si>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</si>
  <si>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</si>
  <si>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</si>
  <si>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</si>
  <si>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</si>
  <si>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</si>
  <si>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</si>
  <si>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</si>
  <si>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</si>
  <si>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</si>
  <si>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</si>
  <si>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</si>
  <si>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</si>
  <si>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</si>
  <si>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</si>
  <si>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</si>
  <si>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</si>
  <si>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</si>
  <si>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</si>
  <si>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</si>
  <si>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</si>
  <si>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</si>
  <si>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</si>
  <si>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</si>
  <si>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</si>
  <si>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</si>
  <si>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</si>
  <si>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</si>
  <si>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</si>
  <si>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</si>
  <si>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</si>
  <si>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</si>
  <si>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</si>
  <si>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</si>
  <si>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</si>
  <si>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</si>
  <si>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</si>
  <si>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</si>
  <si>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</si>
  <si>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</si>
  <si>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</si>
  <si>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</si>
  <si>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</si>
  <si>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</si>
  <si>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</si>
  <si>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</si>
  <si>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</si>
  <si>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</si>
  <si>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</si>
  <si>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</si>
  <si>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</si>
  <si>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</si>
  <si>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</si>
  <si>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</si>
  <si>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</si>
  <si>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</si>
  <si>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</si>
  <si>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</si>
  <si>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</si>
  <si>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</si>
  <si>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</si>
  <si>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</si>
  <si>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</si>
  <si>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</si>
  <si>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</si>
  <si>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</si>
  <si>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</si>
  <si>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</si>
  <si>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</si>
  <si>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</si>
  <si>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</si>
  <si>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</si>
  <si>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</si>
  <si>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</si>
  <si>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</si>
  <si>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</si>
  <si>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</si>
  <si>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</si>
  <si>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</si>
  <si>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</si>
  <si>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</si>
  <si>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</si>
  <si>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</si>
  <si>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</si>
  <si>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</si>
  <si>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</si>
  <si>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</si>
  <si>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</si>
  <si>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</si>
  <si>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</si>
  <si>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</si>
  <si>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</si>
  <si>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</si>
  <si>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</si>
  <si>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</si>
  <si>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</si>
  <si>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</si>
  <si>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</si>
  <si>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</si>
  <si>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</si>
  <si>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</si>
  <si>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</si>
  <si>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</si>
  <si>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</si>
  <si>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</si>
  <si>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</si>
  <si>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</si>
  <si>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</si>
  <si>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</si>
  <si>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</si>
  <si>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</si>
  <si>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</si>
  <si>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</si>
  <si>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</si>
  <si>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</si>
  <si>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</si>
  <si>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</si>
  <si>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</si>
  <si>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</si>
  <si>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</si>
  <si>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</si>
  <si>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</si>
  <si>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</si>
  <si>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</si>
  <si>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</si>
  <si>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</si>
  <si>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</si>
  <si>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</si>
  <si>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</si>
  <si>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</si>
  <si>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</si>
  <si>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</si>
  <si>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</si>
  <si>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</si>
  <si>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</si>
  <si>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</si>
  <si>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</si>
  <si>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</si>
  <si>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</si>
  <si>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</si>
  <si>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</si>
  <si>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</si>
  <si>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</si>
  <si>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</si>
  <si>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</si>
  <si>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</si>
  <si>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</si>
  <si>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</si>
  <si>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</si>
  <si>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</si>
  <si>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</si>
  <si>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</si>
  <si>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</si>
  <si>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</si>
  <si>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</si>
  <si>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</si>
  <si>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</si>
  <si>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</si>
  <si>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</si>
  <si>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</si>
  <si>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</si>
  <si>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</si>
  <si>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</si>
  <si>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</si>
  <si>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</si>
  <si>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</si>
  <si>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</si>
  <si>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</si>
  <si>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</si>
  <si>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</si>
  <si>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</si>
  <si>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</si>
  <si>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</si>
  <si>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</si>
  <si>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</si>
  <si>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</si>
  <si>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</si>
  <si>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</si>
  <si>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</si>
  <si>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</si>
  <si>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</si>
  <si>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</si>
  <si>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</si>
  <si>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</si>
  <si>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</si>
  <si>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</si>
  <si>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</si>
  <si>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</si>
  <si>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</si>
  <si>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</si>
  <si>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</si>
  <si>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</si>
  <si>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</si>
  <si>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</si>
  <si>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</si>
  <si>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</si>
  <si>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</si>
  <si>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</si>
  <si>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</si>
  <si>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</si>
  <si>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</si>
  <si>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</si>
  <si>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</si>
  <si>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</si>
  <si>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</si>
  <si>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</si>
  <si>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</si>
  <si>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</si>
  <si>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</si>
  <si>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</si>
  <si>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</si>
  <si>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</si>
  <si>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</si>
  <si>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</si>
  <si>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</si>
  <si>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</si>
  <si>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</si>
  <si>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</si>
  <si>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</si>
  <si>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</si>
  <si>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</si>
  <si>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</si>
  <si>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</si>
  <si>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</si>
  <si>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</si>
  <si>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</si>
  <si>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</si>
  <si>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</si>
  <si>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</si>
  <si>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</si>
  <si>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</si>
  <si>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</si>
  <si>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</si>
  <si>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</si>
  <si>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</si>
  <si>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</si>
  <si>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</si>
  <si>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</si>
  <si>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</si>
  <si>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</si>
  <si>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</si>
  <si>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</si>
  <si>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</si>
  <si>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</si>
  <si>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</si>
  <si>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</si>
  <si>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</si>
  <si>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</si>
  <si>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</si>
  <si>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</si>
  <si>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</si>
  <si>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</si>
  <si>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</si>
  <si>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</si>
  <si>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</si>
  <si>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</si>
  <si>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</si>
  <si>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</si>
  <si>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</si>
  <si>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</si>
  <si>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</si>
  <si>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</si>
  <si>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</si>
  <si>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</si>
  <si>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</si>
  <si>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</si>
  <si>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</si>
  <si>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</si>
  <si>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</si>
  <si>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</si>
  <si>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</si>
  <si>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</si>
  <si>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</si>
  <si>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</si>
  <si>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</si>
  <si>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</si>
  <si>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</si>
  <si>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</si>
  <si>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</si>
  <si>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</si>
  <si>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</si>
  <si>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</si>
  <si>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</si>
  <si>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</si>
  <si>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</si>
  <si>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</si>
  <si>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</si>
  <si>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</si>
  <si>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</si>
  <si>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</si>
  <si>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</si>
  <si>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</si>
  <si>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</si>
  <si>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</si>
  <si>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</si>
  <si>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</si>
  <si>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</si>
  <si>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</si>
  <si>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</si>
  <si>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</si>
  <si>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</si>
  <si>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</si>
  <si>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</si>
  <si>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</si>
  <si>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</si>
  <si>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</si>
  <si>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</si>
  <si>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</si>
  <si>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</si>
  <si>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</si>
  <si>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</si>
  <si>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</si>
  <si>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</si>
  <si>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</si>
  <si>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</si>
  <si>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</si>
  <si>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</si>
  <si>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</si>
  <si>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</si>
  <si>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</si>
  <si>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</si>
  <si>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</si>
  <si>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</si>
  <si>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</si>
  <si>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</si>
  <si>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</si>
  <si>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</si>
  <si>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</si>
  <si>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</si>
  <si>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</si>
  <si>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</si>
  <si>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</si>
  <si>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</si>
  <si>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</si>
  <si>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</si>
  <si>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</si>
  <si>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</si>
  <si>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</si>
  <si>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</si>
  <si>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</si>
  <si>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</si>
  <si>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</si>
  <si>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</si>
  <si>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</si>
  <si>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</si>
  <si>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</si>
  <si>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</si>
  <si>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</si>
  <si>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</si>
  <si>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</si>
  <si>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</si>
  <si>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</si>
  <si>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</si>
  <si>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</si>
  <si>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</si>
  <si>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</si>
  <si>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</si>
  <si>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</si>
  <si>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</si>
  <si>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</si>
  <si>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</si>
  <si>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</si>
  <si>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</si>
  <si>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</si>
  <si>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</si>
  <si>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</si>
  <si>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</si>
  <si>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</si>
  <si>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</si>
  <si>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</si>
  <si>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</si>
  <si>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</si>
  <si>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</si>
  <si>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</si>
  <si>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</si>
  <si>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</si>
  <si>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</si>
  <si>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</si>
  <si>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</si>
  <si>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</si>
  <si>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</si>
  <si>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</si>
  <si>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</si>
  <si>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</si>
  <si>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</si>
  <si>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</si>
  <si>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</si>
  <si>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</si>
  <si>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</si>
  <si>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</si>
  <si>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</si>
  <si>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</si>
  <si>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</si>
  <si>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</si>
  <si>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</si>
  <si>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</si>
  <si>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</si>
  <si>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</si>
  <si>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</si>
  <si>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</si>
  <si>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</si>
  <si>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</si>
  <si>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</si>
  <si>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</si>
  <si>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</si>
  <si>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</si>
  <si>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</si>
  <si>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</si>
  <si>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</si>
  <si>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</si>
  <si>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</si>
  <si>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</si>
  <si>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</si>
  <si>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</si>
  <si>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</si>
  <si>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</si>
  <si>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</si>
  <si>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</si>
  <si>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</si>
  <si>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</si>
  <si>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</si>
  <si>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</si>
  <si>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</si>
  <si>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</si>
  <si>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</si>
  <si>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</si>
  <si>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</si>
  <si>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</si>
  <si>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</si>
  <si>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</si>
  <si>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</si>
  <si>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</si>
  <si>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</si>
  <si>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</si>
  <si>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</si>
  <si>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</si>
  <si>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</si>
  <si>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</si>
  <si>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</si>
  <si>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</si>
  <si>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</si>
  <si>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</si>
  <si>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</si>
  <si>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</si>
  <si>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</si>
  <si>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</si>
  <si>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</si>
  <si>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</si>
  <si>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</si>
  <si>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</si>
  <si>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</si>
  <si>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</si>
  <si>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</si>
  <si>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</si>
  <si>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</si>
  <si>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</si>
  <si>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</si>
  <si>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</si>
  <si>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</si>
  <si>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</si>
  <si>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</si>
  <si>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</si>
  <si>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</si>
  <si>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</si>
  <si>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</si>
  <si>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</si>
  <si>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</si>
  <si>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</si>
  <si>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</si>
  <si>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</si>
  <si>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</si>
  <si>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</si>
  <si>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</si>
  <si>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</si>
  <si>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</si>
  <si>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</si>
  <si>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</si>
  <si>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</si>
  <si>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</si>
  <si>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</si>
  <si>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</si>
  <si>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</si>
  <si>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</si>
  <si>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</si>
  <si>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</si>
  <si>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</si>
  <si>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</si>
  <si>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</si>
  <si>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</si>
  <si>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</si>
  <si>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</si>
  <si>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</si>
  <si>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</si>
  <si>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</si>
  <si>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</si>
  <si>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</si>
  <si>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</si>
  <si>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</si>
  <si>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</si>
  <si>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</si>
  <si>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</si>
  <si>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</si>
  <si>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</si>
  <si>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</si>
  <si>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</si>
  <si>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</si>
  <si>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</si>
  <si>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</si>
  <si>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</si>
  <si>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</si>
  <si>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</si>
  <si>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</si>
  <si>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</si>
  <si>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</si>
  <si>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</si>
  <si>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</si>
  <si>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</si>
  <si>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</si>
  <si>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</si>
  <si>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</si>
  <si>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</si>
  <si>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</si>
  <si>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</si>
  <si>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</si>
  <si>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</si>
  <si>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</si>
  <si>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</si>
  <si>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</si>
  <si>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</si>
  <si>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</si>
  <si>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</si>
  <si>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</si>
  <si>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</si>
  <si>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</si>
  <si>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</si>
  <si>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</si>
  <si>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</si>
  <si>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</si>
  <si>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</si>
  <si>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</si>
  <si>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</si>
  <si>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</si>
  <si>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</si>
  <si>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</si>
  <si>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</si>
  <si>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</si>
  <si>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</si>
  <si>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</si>
  <si>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</si>
  <si>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</si>
  <si>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</si>
  <si>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</si>
  <si>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</si>
  <si>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</si>
  <si>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</si>
  <si>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</si>
  <si>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</si>
  <si>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</si>
  <si>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</si>
  <si>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</si>
  <si>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</si>
  <si>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</si>
  <si>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</si>
  <si>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</si>
  <si>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</si>
  <si>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</si>
  <si>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</si>
  <si>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</si>
  <si>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</si>
  <si>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</si>
  <si>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</si>
  <si>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</si>
  <si>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</si>
  <si>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</si>
  <si>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</si>
  <si>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</si>
  <si>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</si>
  <si>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</si>
  <si>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</si>
  <si>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</si>
  <si>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</si>
  <si>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</si>
  <si>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</si>
  <si>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</si>
  <si>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</si>
  <si>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</si>
  <si>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</si>
  <si>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</si>
  <si>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</si>
  <si>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</si>
  <si>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</si>
  <si>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</si>
  <si>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</si>
  <si>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</si>
  <si>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</si>
  <si>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</si>
  <si>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</si>
  <si>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</si>
  <si>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</si>
  <si>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</si>
  <si>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</si>
  <si>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</si>
  <si>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</si>
  <si>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</si>
  <si>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</si>
  <si>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</si>
  <si>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</si>
  <si>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</si>
  <si>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</si>
  <si>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</si>
  <si>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</si>
  <si>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</si>
  <si>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</si>
  <si>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</si>
  <si>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</si>
  <si>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</si>
  <si>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</si>
  <si>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</si>
  <si>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</si>
  <si>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</si>
  <si>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</si>
  <si>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</si>
  <si>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</si>
  <si>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</si>
  <si>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</si>
  <si>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</si>
  <si>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</si>
  <si>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</si>
  <si>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</si>
  <si>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</si>
  <si>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</si>
  <si>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</si>
  <si>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</si>
  <si>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</si>
  <si>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</si>
  <si>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</si>
  <si>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</si>
  <si>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</si>
  <si>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</si>
  <si>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</si>
  <si>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</si>
  <si>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</si>
  <si>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</si>
  <si>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</si>
  <si>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</si>
  <si>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</si>
  <si>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</si>
  <si>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</si>
  <si>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</si>
  <si>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</si>
  <si>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</si>
  <si>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</si>
  <si>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</si>
  <si>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</si>
  <si>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</si>
  <si>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</si>
  <si>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</si>
  <si>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</si>
  <si>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</si>
  <si>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</si>
  <si>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</si>
  <si>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</si>
  <si>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</si>
  <si>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</si>
  <si>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</si>
  <si>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</si>
  <si>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</si>
  <si>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</si>
  <si>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</si>
  <si>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</si>
  <si>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</si>
  <si>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</si>
  <si>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</si>
  <si>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</si>
  <si>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</si>
  <si>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</si>
  <si>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</si>
  <si>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</si>
  <si>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</si>
  <si>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</si>
  <si>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</si>
  <si>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</si>
  <si>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</si>
  <si>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</si>
  <si>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</si>
  <si>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</si>
  <si>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</si>
  <si>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</si>
  <si>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</si>
  <si>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</si>
  <si>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</si>
  <si>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</si>
  <si>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</si>
  <si>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</si>
  <si>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</si>
  <si>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</si>
  <si>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</si>
  <si>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</si>
  <si>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</si>
  <si>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</si>
  <si>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</si>
  <si>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</si>
  <si>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</si>
  <si>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</si>
  <si>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</si>
  <si>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</si>
  <si>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</si>
  <si>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</si>
  <si>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</si>
  <si>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</si>
  <si>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</si>
  <si>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</si>
  <si>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</si>
  <si>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</si>
  <si>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</si>
  <si>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</si>
  <si>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</si>
  <si>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</si>
  <si>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</si>
  <si>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</si>
  <si>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</si>
  <si>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</si>
  <si>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</si>
  <si>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</si>
  <si>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</si>
  <si>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</si>
  <si>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</si>
  <si>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</si>
  <si>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</si>
  <si>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</si>
  <si>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</si>
  <si>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</si>
  <si>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</si>
  <si>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</si>
  <si>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</si>
  <si>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</si>
  <si>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</si>
  <si>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</si>
  <si>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</si>
  <si>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</si>
  <si>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</si>
  <si>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</si>
  <si>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</si>
  <si>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</si>
  <si>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</si>
  <si>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</si>
  <si>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</si>
  <si>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</si>
  <si>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</si>
  <si>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</si>
  <si>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</si>
  <si>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</si>
  <si>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</si>
  <si>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</si>
  <si>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</si>
  <si>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</si>
  <si>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</si>
  <si>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</si>
  <si>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</si>
  <si>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</si>
  <si>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</si>
  <si>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</si>
  <si>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</si>
  <si>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</si>
  <si>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</si>
  <si>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</si>
  <si>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</si>
  <si>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</si>
  <si>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</si>
  <si>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</si>
  <si>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</si>
  <si>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</si>
  <si>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</si>
  <si>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</si>
  <si>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</si>
  <si>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</si>
  <si>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</si>
  <si>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</si>
  <si>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</si>
  <si>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</si>
  <si>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</si>
  <si>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</si>
  <si>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</si>
  <si>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</si>
  <si>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</si>
  <si>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</si>
  <si>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</si>
  <si>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</si>
  <si>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</si>
  <si>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</si>
  <si>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</si>
  <si>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</si>
  <si>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</si>
  <si>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</si>
  <si>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</si>
  <si>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</si>
  <si>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</si>
  <si>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</si>
  <si>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</si>
  <si>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</si>
  <si>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</si>
  <si>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</si>
  <si>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</si>
  <si>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</si>
  <si>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</si>
  <si>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</si>
  <si>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</si>
  <si>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</si>
  <si>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</si>
  <si>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</si>
  <si>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</si>
  <si>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</si>
  <si>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</si>
  <si>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</si>
  <si>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</si>
  <si>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</si>
  <si>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</si>
  <si>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</si>
  <si>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</si>
  <si>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</si>
  <si>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</si>
  <si>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</si>
  <si>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</si>
  <si>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</si>
  <si>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</si>
  <si>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</si>
  <si>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</si>
  <si>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</si>
  <si>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</si>
  <si>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</si>
  <si>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</si>
  <si>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</si>
  <si>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</si>
  <si>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</si>
  <si>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</si>
  <si>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</si>
  <si>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</si>
  <si>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</si>
  <si>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</si>
  <si>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</si>
  <si>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</si>
  <si>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</si>
  <si>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</si>
  <si>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</si>
  <si>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</si>
  <si>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</si>
  <si>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</si>
  <si>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</si>
  <si>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</si>
  <si>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</si>
  <si>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</si>
  <si>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</si>
  <si>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</si>
  <si>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</si>
  <si>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</si>
  <si>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</si>
  <si>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</si>
  <si>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</si>
  <si>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</si>
  <si>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</si>
  <si>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</si>
  <si>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</si>
  <si>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</si>
  <si>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</si>
  <si>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</si>
  <si>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</si>
  <si>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</si>
  <si>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</si>
  <si>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</si>
  <si>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</si>
  <si>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</si>
  <si>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</si>
  <si>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</si>
  <si>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</si>
  <si>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</si>
  <si>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</si>
  <si>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</si>
  <si>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</si>
  <si>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</si>
  <si>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</si>
  <si>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</si>
  <si>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</si>
  <si>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</si>
  <si>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</si>
  <si>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</si>
  <si>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</si>
  <si>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</si>
  <si>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</si>
  <si>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</si>
  <si>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</si>
  <si>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</si>
  <si>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</si>
  <si>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</si>
  <si>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</si>
  <si>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</si>
  <si>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</si>
  <si>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</si>
  <si>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</si>
  <si>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</si>
  <si>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</si>
  <si>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</si>
  <si>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</si>
  <si>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</si>
  <si>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</si>
  <si>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</si>
  <si>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</si>
  <si>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</si>
  <si>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</si>
  <si>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</si>
  <si>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</si>
  <si>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</si>
  <si>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</si>
  <si>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</si>
  <si>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</si>
  <si>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</si>
  <si>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</si>
  <si>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</si>
  <si>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</si>
  <si>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</si>
  <si>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</si>
  <si>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</si>
  <si>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</si>
  <si>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</si>
  <si>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</si>
  <si>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</si>
  <si>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</si>
  <si>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</si>
  <si>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</si>
  <si>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</si>
  <si>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</si>
  <si>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</si>
  <si>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</si>
  <si>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</si>
  <si>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</si>
  <si>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</si>
  <si>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</si>
  <si>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</si>
  <si>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</si>
  <si>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</si>
  <si>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</si>
  <si>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</si>
  <si>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</si>
  <si>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</si>
  <si>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</si>
  <si>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</si>
  <si>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</si>
  <si>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</si>
  <si>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</si>
  <si>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</si>
  <si>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</si>
  <si>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</si>
  <si>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</si>
  <si>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</si>
  <si>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</si>
  <si>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</si>
  <si>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</si>
  <si>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</si>
  <si>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</si>
  <si>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</si>
  <si>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</si>
  <si>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</si>
  <si>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</si>
  <si>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</si>
  <si>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</si>
  <si>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</si>
  <si>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</si>
  <si>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</si>
  <si>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</si>
  <si>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</si>
  <si>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</si>
  <si>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</si>
  <si>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</si>
  <si>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</si>
  <si>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</si>
  <si>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</si>
  <si>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</si>
  <si>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</si>
  <si>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</si>
  <si>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</si>
  <si>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</si>
  <si>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</si>
  <si>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</si>
  <si>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</si>
  <si>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</si>
  <si>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</si>
  <si>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</si>
  <si>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</si>
  <si>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</si>
  <si>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</si>
  <si>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</si>
  <si>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</si>
  <si>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</si>
  <si>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</si>
  <si>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</si>
  <si>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</si>
  <si>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</si>
  <si>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</si>
  <si>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</si>
  <si>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</si>
  <si>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</si>
  <si>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</si>
  <si>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</si>
  <si>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</si>
  <si>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</si>
  <si>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</si>
  <si>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</si>
  <si>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</si>
  <si>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</si>
  <si>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</si>
  <si>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</si>
  <si>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</si>
  <si>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</si>
  <si>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</si>
  <si>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</si>
  <si>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</si>
  <si>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</si>
  <si>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</si>
  <si>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</si>
  <si>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</si>
  <si>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</si>
  <si>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</si>
  <si>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</si>
  <si>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</si>
  <si>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</si>
  <si>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</si>
  <si>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</si>
  <si>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</si>
  <si>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</si>
  <si>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</si>
  <si>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</si>
  <si>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</si>
  <si>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</si>
  <si>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</si>
  <si>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</si>
  <si>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</si>
  <si>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</si>
  <si>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</si>
  <si>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</si>
  <si>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</si>
  <si>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</si>
  <si>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</si>
  <si>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</si>
  <si>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</si>
  <si>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</si>
  <si>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</si>
  <si>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</si>
  <si>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</si>
  <si>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</si>
  <si>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</si>
  <si>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</si>
  <si>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</si>
  <si>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</si>
  <si>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</si>
  <si>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</si>
  <si>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</si>
  <si>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</si>
  <si>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</si>
  <si>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</si>
  <si>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</si>
  <si>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</si>
  <si>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</si>
  <si>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</si>
  <si>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</si>
  <si>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</si>
  <si>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</si>
  <si>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</si>
  <si>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</si>
  <si>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</si>
  <si>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</si>
  <si>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</si>
  <si>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</si>
  <si>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</si>
  <si>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</si>
  <si>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</si>
  <si>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</si>
  <si>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</si>
  <si>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</si>
  <si>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</si>
  <si>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</si>
  <si>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</si>
  <si>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</si>
  <si>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</si>
  <si>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</si>
  <si>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</si>
  <si>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</si>
  <si>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</si>
  <si>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</si>
  <si>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</si>
  <si>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</si>
  <si>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</si>
  <si>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</si>
  <si>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</si>
  <si>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</si>
  <si>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</si>
  <si>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</si>
  <si>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</si>
  <si>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</si>
  <si>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</si>
  <si>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</si>
  <si>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</si>
  <si>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</si>
  <si>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</si>
  <si>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</si>
  <si>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</si>
  <si>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</si>
  <si>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</si>
  <si>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</si>
  <si>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</si>
  <si>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</si>
  <si>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</si>
  <si>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</si>
  <si>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</si>
  <si>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</si>
  <si>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</si>
  <si>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</si>
  <si>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</si>
  <si>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</si>
  <si>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</si>
  <si>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</si>
  <si>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</si>
  <si>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</si>
  <si>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</si>
  <si>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</si>
  <si>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</si>
  <si>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</si>
  <si>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</si>
  <si>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</si>
  <si>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</si>
  <si>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</si>
  <si>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</si>
  <si>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</si>
  <si>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</si>
  <si>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</si>
  <si>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</si>
  <si>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</si>
  <si>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</si>
  <si>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</si>
  <si>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</si>
  <si>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</si>
  <si>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</si>
  <si>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</si>
  <si>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</si>
  <si>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</si>
  <si>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</si>
  <si>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</si>
  <si>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</si>
  <si>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</si>
  <si>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</si>
  <si>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</si>
  <si>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</si>
  <si>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</si>
  <si>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</si>
  <si>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</si>
  <si>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</si>
  <si>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</si>
  <si>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</si>
  <si>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</si>
  <si>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</si>
  <si>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</si>
  <si>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</si>
  <si>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</si>
  <si>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</si>
  <si>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</si>
  <si>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</si>
  <si>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</si>
  <si>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</si>
  <si>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</si>
  <si>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</si>
  <si>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</si>
  <si>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</si>
  <si>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</si>
  <si>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</si>
  <si>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</si>
  <si>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</si>
  <si>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</si>
  <si>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</si>
  <si>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</si>
  <si>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</si>
  <si>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</si>
  <si>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</si>
  <si>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</si>
  <si>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</si>
  <si>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</si>
  <si>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</si>
  <si>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</si>
  <si>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</si>
  <si>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</si>
  <si>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</si>
  <si>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</si>
  <si>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</si>
  <si>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</si>
  <si>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</si>
  <si>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</si>
  <si>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</si>
  <si>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</si>
  <si>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</si>
  <si>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</si>
  <si>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</si>
  <si>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</si>
  <si>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</si>
  <si>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</si>
  <si>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</si>
  <si>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</si>
  <si>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</si>
  <si>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</si>
  <si>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</si>
  <si>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</si>
  <si>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</si>
  <si>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</si>
  <si>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</si>
  <si>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</si>
  <si>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</si>
  <si>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</si>
  <si>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</si>
  <si>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</si>
  <si>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</si>
  <si>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</si>
  <si>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</si>
  <si>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</si>
  <si>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</si>
  <si>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</si>
  <si>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</si>
  <si>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</si>
  <si>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</si>
  <si>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</si>
  <si>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</si>
  <si>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</si>
  <si>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</si>
  <si>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</si>
  <si>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</si>
  <si>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</si>
  <si>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</si>
  <si>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</si>
  <si>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</si>
  <si>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</si>
  <si>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</si>
  <si>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</si>
  <si>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</si>
  <si>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</si>
  <si>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</si>
  <si>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</si>
  <si>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</si>
  <si>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</si>
  <si>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</si>
  <si>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</si>
  <si>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</si>
  <si>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</si>
  <si>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</si>
  <si>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</si>
  <si>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</si>
  <si>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</si>
  <si>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</si>
  <si>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</si>
  <si>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</si>
  <si>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</si>
  <si>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</si>
  <si>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</si>
  <si>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</si>
  <si>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</si>
  <si>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</si>
  <si>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</si>
  <si>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</si>
  <si>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</si>
  <si>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</si>
  <si>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</si>
  <si>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</si>
  <si>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</si>
  <si>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</si>
  <si>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</si>
  <si>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</si>
  <si>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</si>
  <si>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</si>
  <si>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</si>
  <si>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</si>
  <si>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</si>
  <si>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</si>
  <si>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</si>
  <si>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</si>
  <si>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</si>
  <si>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</si>
  <si>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</si>
  <si>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</si>
  <si>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</si>
  <si>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</si>
  <si>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</si>
  <si>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</si>
  <si>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</si>
  <si>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</si>
  <si>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</si>
  <si>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</si>
  <si>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</si>
  <si>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</si>
  <si>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</si>
  <si>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</si>
  <si>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</si>
  <si>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</si>
  <si>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</si>
  <si>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</si>
  <si>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</si>
  <si>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</si>
  <si>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</si>
  <si>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</si>
  <si>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</si>
  <si>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</si>
  <si>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</si>
  <si>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</si>
  <si>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</si>
  <si>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</si>
  <si>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</si>
  <si>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</si>
  <si>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</si>
  <si>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</si>
  <si>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</si>
  <si>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</si>
  <si>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</si>
  <si>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</si>
  <si>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</si>
  <si>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</si>
  <si>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</si>
  <si>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</si>
  <si>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</si>
  <si>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</si>
  <si>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</si>
  <si>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</si>
  <si>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</si>
  <si>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</si>
  <si>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</si>
  <si>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</si>
  <si>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</si>
  <si>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</si>
  <si>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</si>
  <si>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</si>
  <si>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</si>
  <si>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</si>
  <si>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</si>
  <si>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</si>
  <si>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</si>
  <si>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</si>
  <si>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</si>
  <si>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</si>
  <si>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</si>
  <si>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</si>
  <si>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</si>
  <si>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</si>
  <si>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</si>
  <si>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</si>
  <si>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</si>
  <si>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</si>
  <si>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</si>
  <si>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</si>
  <si>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</si>
  <si>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</si>
  <si>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</si>
  <si>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</si>
  <si>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</si>
  <si>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</si>
  <si>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</si>
  <si>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</si>
  <si>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</si>
  <si>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</si>
  <si>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</si>
  <si>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</si>
  <si>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</si>
  <si>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</si>
  <si>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</si>
  <si>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</si>
  <si>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</si>
  <si>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</si>
  <si>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</si>
  <si>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</si>
  <si>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</si>
  <si>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</si>
  <si>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</si>
  <si>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</si>
  <si>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</si>
  <si>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</si>
  <si>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</si>
  <si>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</si>
  <si>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</si>
  <si>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</si>
  <si>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</si>
  <si>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</si>
  <si>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</si>
  <si>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</si>
  <si>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</si>
  <si>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</si>
  <si>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</si>
  <si>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</si>
  <si>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</si>
  <si>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</si>
  <si>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</si>
  <si>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</si>
  <si>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</si>
  <si>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</si>
  <si>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</si>
  <si>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</si>
  <si>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</si>
  <si>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</si>
  <si>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</si>
  <si>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</si>
  <si>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</si>
  <si>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</si>
  <si>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</si>
  <si>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</si>
  <si>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</si>
  <si>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</si>
  <si>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</si>
  <si>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</si>
  <si>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</si>
  <si>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</si>
  <si>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</si>
  <si>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</si>
  <si>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</si>
  <si>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</si>
  <si>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</si>
  <si>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</si>
  <si>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</si>
  <si>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</si>
  <si>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</si>
  <si>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</si>
  <si>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</si>
  <si>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</si>
  <si>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</si>
  <si>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</si>
  <si>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</si>
  <si>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</si>
  <si>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</si>
  <si>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</si>
  <si>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</si>
  <si>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</si>
  <si>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</si>
  <si>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</si>
  <si>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</si>
  <si>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</si>
  <si>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</si>
  <si>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</si>
  <si>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</si>
  <si>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</si>
  <si>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</si>
  <si>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</si>
  <si>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</si>
  <si>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</si>
  <si>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</si>
  <si>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</si>
  <si>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</si>
  <si>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</si>
  <si>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</si>
  <si>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</si>
  <si>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</si>
  <si>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</si>
  <si>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</si>
  <si>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</si>
  <si>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</si>
  <si>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</si>
  <si>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</si>
  <si>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</si>
  <si>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</si>
  <si>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</si>
  <si>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</si>
  <si>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</si>
  <si>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</si>
  <si>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</si>
  <si>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</si>
  <si>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</si>
  <si>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</si>
  <si>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</si>
  <si>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</si>
  <si>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</si>
  <si>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</si>
  <si>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</si>
  <si>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</si>
  <si>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</si>
  <si>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</si>
  <si>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</si>
  <si>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</si>
  <si>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</si>
  <si>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</si>
  <si>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</si>
  <si>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</si>
  <si>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</si>
  <si>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</si>
  <si>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</si>
  <si>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</si>
  <si>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</si>
  <si>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</si>
  <si>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</si>
  <si>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</si>
  <si>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</si>
  <si>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</si>
  <si>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</si>
  <si>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</si>
  <si>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</si>
  <si>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</si>
  <si>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</si>
  <si>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</si>
  <si>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</si>
  <si>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</si>
  <si>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</si>
  <si>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</si>
  <si>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</si>
  <si>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</si>
  <si>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</si>
  <si>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</si>
  <si>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</si>
  <si>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</si>
  <si>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</si>
  <si>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</si>
  <si>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</si>
  <si>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</si>
  <si>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</si>
  <si>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</si>
  <si>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</si>
  <si>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</si>
  <si>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</si>
  <si>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</si>
  <si>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</si>
  <si>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</si>
  <si>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</si>
  <si>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</si>
  <si>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</si>
  <si>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</si>
  <si>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</si>
  <si>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</si>
  <si>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</si>
  <si>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</si>
  <si>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</si>
  <si>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</si>
  <si>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</si>
  <si>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</si>
  <si>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</si>
  <si>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</si>
  <si>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</si>
  <si>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</si>
  <si>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</si>
  <si>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</si>
  <si>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</si>
  <si>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</si>
  <si>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</si>
  <si>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</si>
  <si>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</si>
  <si>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</si>
  <si>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</si>
  <si>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</si>
  <si>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</si>
  <si>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</si>
  <si>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</si>
  <si>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</si>
  <si>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</si>
  <si>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</si>
  <si>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</si>
  <si>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</si>
  <si>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</si>
  <si>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</si>
  <si>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</si>
  <si>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</si>
  <si>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</si>
  <si>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</si>
  <si>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</si>
  <si>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</si>
  <si>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</si>
  <si>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</si>
  <si>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</si>
  <si>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</si>
  <si>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</si>
  <si>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</si>
  <si>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</si>
  <si>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</si>
  <si>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</si>
  <si>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</si>
  <si>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</si>
  <si>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</si>
  <si>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</si>
  <si>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</si>
  <si>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</si>
  <si>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</si>
  <si>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</si>
  <si>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</si>
  <si>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</si>
  <si>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</si>
  <si>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</si>
  <si>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</si>
  <si>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</si>
  <si>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</si>
  <si>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</si>
  <si>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</si>
  <si>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</si>
  <si>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</si>
  <si>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</si>
  <si>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</si>
  <si>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</si>
  <si>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</si>
  <si>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</si>
  <si>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</si>
  <si>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</si>
  <si>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</si>
  <si>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</si>
  <si>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</si>
  <si>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</si>
  <si>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</si>
  <si>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</si>
  <si>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</si>
  <si>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</si>
  <si>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</si>
  <si>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</si>
  <si>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</si>
  <si>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</si>
  <si>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</si>
  <si>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</si>
  <si>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</si>
  <si>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</si>
  <si>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</si>
  <si>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</si>
  <si>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</si>
  <si>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</si>
  <si>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</si>
  <si>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</si>
  <si>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</si>
  <si>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</si>
  <si>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</si>
  <si>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</si>
  <si>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</si>
  <si>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</si>
  <si>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</si>
  <si>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</si>
  <si>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</si>
  <si>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</si>
  <si>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</si>
  <si>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</si>
  <si>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</si>
  <si>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</si>
  <si>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</si>
  <si>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</si>
  <si>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</si>
  <si>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</si>
  <si>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</si>
  <si>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</si>
  <si>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</si>
  <si>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</si>
  <si>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</si>
  <si>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</si>
  <si>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</si>
  <si>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</si>
  <si>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</si>
  <si>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</si>
  <si>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</si>
  <si>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</si>
  <si>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</si>
  <si>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</si>
  <si>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</si>
  <si>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</si>
  <si>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</si>
  <si>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</si>
  <si>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</si>
  <si>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</si>
  <si>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</si>
  <si>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</si>
  <si>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</si>
  <si>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</si>
  <si>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</si>
  <si>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</si>
  <si>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</si>
  <si>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</si>
  <si>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</si>
  <si>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</si>
  <si>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</si>
  <si>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</si>
  <si>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</si>
  <si>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</si>
  <si>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</si>
  <si>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</si>
  <si>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</si>
  <si>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</si>
  <si>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</si>
  <si>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</si>
  <si>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</si>
  <si>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</si>
  <si>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</si>
  <si>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</si>
  <si>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</si>
  <si>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</si>
  <si>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</si>
  <si>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</si>
  <si>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</si>
  <si>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</si>
  <si>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</si>
  <si>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</si>
  <si>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</si>
  <si>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</si>
  <si>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</si>
  <si>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</si>
  <si>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</si>
  <si>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</si>
  <si>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</si>
  <si>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</si>
  <si>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</si>
  <si>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</si>
  <si>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</si>
  <si>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</si>
  <si>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</si>
  <si>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</si>
  <si>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</si>
  <si>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</si>
  <si>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</si>
  <si>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</si>
  <si>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</si>
  <si>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</si>
  <si>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</si>
  <si>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</si>
  <si>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</si>
  <si>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</si>
  <si>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</si>
  <si>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</si>
  <si>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</si>
  <si>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</si>
  <si>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</si>
  <si>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</si>
  <si>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</si>
  <si>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</si>
  <si>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</si>
  <si>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</si>
  <si>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</si>
  <si>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</si>
  <si>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</si>
  <si>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</si>
  <si>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</si>
  <si>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</si>
  <si>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</si>
  <si>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</si>
  <si>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</si>
  <si>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</si>
  <si>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</si>
  <si>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</si>
  <si>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</si>
  <si>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</si>
  <si>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</si>
  <si>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</si>
  <si>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</si>
  <si>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</si>
  <si>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</si>
  <si>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</si>
  <si>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</si>
  <si>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</si>
  <si>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</si>
  <si>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</si>
  <si>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</si>
  <si>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</si>
  <si>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</si>
  <si>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</si>
  <si>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</si>
  <si>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</si>
  <si>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</si>
  <si>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</si>
  <si>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</si>
  <si>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</si>
  <si>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</si>
  <si>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</si>
  <si>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</si>
  <si>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</si>
  <si>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</si>
  <si>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</si>
  <si>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</si>
  <si>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</si>
  <si>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</si>
  <si>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</si>
  <si>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</si>
  <si>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</si>
  <si>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</si>
  <si>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</si>
  <si>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</si>
  <si>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</si>
  <si>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</si>
  <si>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</si>
  <si>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</si>
  <si>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</si>
  <si>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</si>
  <si>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</si>
  <si>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</si>
  <si>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</si>
  <si>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</si>
  <si>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</si>
  <si>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</si>
  <si>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</si>
  <si>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</si>
  <si>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</si>
  <si>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</si>
  <si>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</si>
  <si>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</si>
  <si>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</si>
  <si>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</si>
  <si>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</si>
  <si>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</si>
  <si>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</si>
  <si>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</si>
  <si>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</si>
  <si>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</si>
  <si>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</si>
  <si>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</si>
  <si>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</si>
  <si>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</si>
  <si>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</si>
  <si>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</si>
  <si>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</si>
  <si>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</si>
  <si>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</si>
  <si>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</si>
  <si>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</si>
  <si>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</si>
  <si>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</si>
  <si>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</si>
  <si>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</si>
  <si>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</si>
  <si>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</si>
  <si>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</si>
  <si>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</si>
  <si>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</si>
  <si>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</si>
  <si>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</si>
  <si>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</si>
  <si>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</si>
  <si>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</si>
  <si>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</si>
  <si>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</si>
  <si>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</si>
  <si>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</si>
  <si>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</si>
  <si>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</si>
  <si>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</si>
  <si>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</si>
  <si>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</si>
  <si>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</si>
  <si>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</si>
  <si>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</si>
  <si>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</si>
  <si>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</si>
  <si>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</si>
  <si>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</si>
  <si>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</si>
  <si>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</si>
  <si>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</si>
  <si>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</si>
  <si>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</si>
  <si>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</si>
  <si>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</si>
  <si>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</si>
  <si>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</si>
  <si>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</si>
  <si>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</si>
  <si>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</si>
  <si>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</si>
  <si>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</si>
  <si>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</si>
  <si>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</si>
  <si>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</si>
  <si>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</si>
  <si>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</si>
  <si>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</si>
  <si>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</si>
  <si>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</si>
  <si>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</si>
  <si>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</si>
  <si>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</si>
  <si>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</si>
  <si>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</si>
  <si>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</si>
  <si>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</si>
  <si>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</si>
  <si>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</si>
  <si>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</si>
  <si>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</si>
  <si>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</si>
  <si>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</si>
  <si>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</si>
  <si>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</si>
  <si>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</si>
  <si>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</si>
  <si>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</si>
  <si>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</si>
  <si>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</si>
  <si>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</si>
  <si>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</si>
  <si>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</si>
  <si>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</si>
  <si>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</si>
  <si>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</si>
  <si>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</si>
  <si>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</si>
  <si>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</si>
  <si>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</si>
  <si>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</si>
  <si>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</si>
  <si>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</si>
  <si>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</si>
  <si>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</si>
  <si>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</si>
  <si>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</si>
  <si>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</si>
  <si>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</si>
  <si>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</si>
  <si>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</si>
  <si>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</si>
  <si>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</si>
  <si>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</si>
  <si>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</si>
  <si>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</si>
  <si>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</si>
  <si>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</si>
  <si>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</si>
  <si>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</si>
  <si>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</si>
  <si>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</si>
  <si>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</si>
  <si>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</si>
  <si>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</si>
  <si>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</si>
  <si>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</si>
  <si>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</si>
  <si>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</si>
  <si>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</si>
  <si>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</si>
  <si>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</si>
  <si>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</si>
  <si>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</si>
  <si>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</si>
  <si>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</si>
  <si>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</si>
  <si>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</si>
  <si>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</si>
  <si>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</si>
  <si>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</si>
  <si>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</si>
  <si>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</si>
  <si>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</si>
  <si>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</si>
  <si>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</si>
  <si>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</si>
  <si>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</si>
  <si>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</si>
  <si>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</si>
  <si>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</si>
  <si>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</si>
  <si>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</si>
  <si>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</si>
  <si>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</si>
  <si>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</si>
  <si>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</si>
  <si>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</si>
  <si>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</si>
  <si>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</si>
  <si>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</si>
  <si>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</si>
  <si>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</si>
  <si>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</si>
  <si>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</si>
  <si>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</si>
  <si>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</si>
  <si>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</si>
  <si>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</si>
  <si>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</si>
  <si>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</si>
  <si>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</si>
  <si>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</si>
  <si>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</si>
  <si>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</si>
  <si>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</si>
  <si>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</si>
  <si>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</si>
  <si>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</si>
  <si>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</si>
  <si>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</si>
  <si>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</si>
  <si>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</si>
  <si>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</si>
  <si>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</si>
  <si>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</si>
  <si>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</si>
  <si>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</si>
  <si>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</si>
  <si>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</si>
  <si>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</si>
  <si>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</si>
  <si>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</si>
  <si>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</si>
  <si>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</si>
  <si>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</si>
  <si>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</si>
  <si>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</si>
  <si>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</si>
  <si>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</si>
  <si>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</si>
  <si>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</si>
  <si>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</si>
  <si>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</si>
  <si>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</si>
  <si>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</si>
  <si>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</si>
  <si>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</si>
  <si>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</si>
  <si>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</si>
  <si>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</si>
  <si>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</si>
  <si>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</si>
  <si>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</si>
  <si>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</si>
  <si>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</si>
  <si>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</si>
  <si>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</si>
  <si>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</si>
  <si>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</si>
  <si>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</si>
  <si>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</si>
  <si>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</si>
  <si>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</si>
  <si>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</si>
  <si>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</si>
  <si>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</si>
  <si>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</si>
  <si>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</si>
  <si>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</si>
  <si>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</si>
  <si>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</si>
  <si>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</si>
  <si>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</si>
  <si>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</si>
  <si>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</si>
  <si>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</si>
  <si>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</si>
  <si>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</si>
  <si>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</si>
  <si>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</si>
  <si>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</si>
  <si>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</si>
  <si>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</si>
  <si>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</si>
  <si>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</si>
  <si>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</si>
  <si>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</si>
  <si>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</si>
  <si>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</si>
  <si>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</si>
  <si>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</si>
  <si>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</si>
  <si>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</si>
  <si>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</si>
  <si>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</si>
  <si>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</si>
  <si>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</si>
  <si>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</si>
  <si>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</si>
  <si>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</si>
  <si>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</si>
  <si>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</si>
  <si>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</si>
  <si>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</si>
  <si>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</si>
  <si>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</si>
  <si>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</si>
  <si>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</si>
  <si>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</si>
  <si>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</si>
  <si>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</si>
  <si>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</si>
  <si>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</si>
  <si>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</si>
  <si>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</si>
  <si>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</si>
  <si>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</si>
  <si>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</si>
  <si>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</si>
  <si>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</si>
  <si>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</si>
  <si>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</si>
  <si>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</si>
  <si>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</si>
  <si>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</si>
  <si>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</si>
  <si>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</si>
  <si>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</si>
  <si>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</si>
  <si>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</si>
  <si>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</si>
  <si>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</si>
  <si>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</si>
  <si>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</si>
  <si>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</si>
  <si>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</si>
  <si>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</si>
  <si>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</si>
  <si>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</si>
  <si>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</si>
  <si>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</si>
  <si>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</si>
  <si>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</si>
  <si>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</si>
  <si>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</si>
  <si>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</si>
  <si>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</si>
  <si>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</si>
  <si>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</si>
  <si>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</si>
  <si>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</si>
  <si>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</si>
  <si>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</si>
  <si>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</si>
  <si>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</si>
  <si>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</si>
  <si>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</si>
  <si>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</si>
  <si>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</si>
  <si>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</si>
  <si>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</si>
  <si>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</si>
  <si>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</si>
  <si>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</si>
  <si>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</si>
  <si>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</si>
  <si>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</si>
  <si>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</si>
  <si>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</si>
  <si>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</si>
  <si>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</si>
  <si>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</si>
  <si>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</si>
  <si>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</si>
  <si>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</si>
  <si>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</si>
  <si>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</si>
  <si>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</si>
  <si>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</si>
  <si>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</si>
  <si>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</si>
  <si>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</si>
  <si>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</si>
  <si>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</si>
  <si>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</si>
  <si>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</si>
  <si>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</si>
  <si>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</si>
  <si>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</si>
  <si>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</si>
  <si>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</si>
  <si>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</si>
  <si>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</si>
  <si>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</si>
  <si>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</si>
  <si>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</si>
  <si>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</si>
  <si>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</si>
  <si>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</si>
  <si>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</si>
  <si>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</si>
  <si>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</si>
  <si>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</si>
  <si>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</si>
  <si>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</si>
  <si>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</si>
  <si>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</si>
  <si>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</si>
  <si>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</si>
  <si>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</si>
  <si>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</si>
  <si>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</si>
  <si>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</si>
  <si>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</si>
  <si>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</si>
  <si>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</si>
  <si>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</si>
  <si>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</si>
  <si>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</si>
  <si>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</si>
  <si>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</si>
  <si>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</si>
  <si>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</si>
  <si>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</si>
  <si>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</si>
  <si>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</si>
  <si>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</si>
  <si>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</si>
  <si>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</si>
  <si>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</si>
  <si>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</si>
  <si>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</si>
  <si>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</si>
  <si>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</si>
  <si>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</si>
  <si>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</si>
  <si>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</si>
  <si>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</si>
  <si>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</si>
  <si>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</si>
  <si>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</si>
  <si>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</si>
  <si>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</si>
  <si>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</si>
  <si>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</si>
  <si>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</si>
  <si>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</si>
  <si>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</si>
  <si>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</si>
  <si>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</si>
  <si>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</si>
  <si>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</si>
  <si>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</si>
  <si>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</si>
  <si>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</si>
  <si>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</si>
  <si>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</si>
  <si>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</si>
  <si>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</si>
  <si>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</si>
  <si>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</si>
  <si>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</si>
  <si>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</si>
  <si>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</si>
  <si>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</si>
  <si>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</si>
  <si>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</si>
  <si>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</si>
  <si>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</si>
  <si>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</si>
  <si>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</si>
  <si>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</si>
  <si>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</si>
  <si>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</si>
  <si>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</si>
  <si>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</si>
  <si>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</si>
  <si>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</si>
  <si>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</si>
  <si>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</si>
  <si>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</si>
  <si>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</si>
  <si>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</si>
  <si>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</si>
  <si>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</si>
  <si>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</si>
  <si>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</si>
  <si>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</si>
  <si>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</si>
  <si>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</si>
  <si>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</si>
  <si>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</si>
  <si>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</si>
  <si>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</si>
  <si>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</si>
  <si>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</si>
  <si>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</si>
  <si>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</si>
  <si>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</si>
  <si>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</si>
  <si>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</si>
  <si>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</si>
  <si>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</si>
  <si>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</si>
  <si>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</si>
  <si>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</si>
  <si>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</si>
  <si>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</si>
  <si>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</si>
  <si>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</si>
  <si>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</si>
  <si>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</si>
  <si>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</si>
  <si>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</si>
  <si>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</si>
  <si>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</si>
  <si>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</si>
  <si>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</si>
  <si>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</si>
  <si>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</si>
  <si>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</si>
  <si>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</si>
  <si>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</si>
  <si>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</si>
  <si>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</si>
  <si>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</si>
  <si>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</si>
  <si>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</si>
  <si>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</si>
  <si>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</si>
  <si>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</si>
  <si>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</si>
  <si>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</si>
  <si>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</si>
  <si>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</si>
  <si>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</si>
  <si>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</si>
  <si>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</si>
  <si>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</si>
  <si>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</si>
  <si>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</si>
  <si>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</si>
  <si>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</si>
  <si>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</si>
  <si>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</si>
  <si>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</si>
  <si>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</si>
  <si>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</si>
  <si>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</si>
  <si>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</si>
  <si>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</si>
  <si>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</si>
  <si>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</si>
  <si>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</si>
  <si>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</si>
  <si>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</si>
  <si>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</si>
  <si>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</si>
  <si>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</si>
  <si>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</si>
  <si>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</si>
  <si>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</si>
  <si>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</si>
  <si>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</si>
  <si>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</si>
  <si>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</si>
  <si>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</si>
  <si>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</si>
  <si>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</si>
  <si>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</si>
  <si>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</si>
  <si>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</si>
  <si>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</si>
  <si>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</si>
  <si>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</si>
  <si>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</si>
  <si>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</si>
  <si>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</si>
  <si>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</si>
  <si>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</si>
  <si>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</si>
  <si>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</si>
  <si>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</si>
  <si>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</si>
  <si>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</si>
  <si>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</si>
  <si>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</si>
  <si>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</si>
  <si>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</si>
  <si>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</si>
  <si>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</si>
  <si>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</si>
  <si>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</si>
  <si>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</si>
  <si>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</si>
  <si>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</si>
  <si>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</si>
  <si>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</si>
  <si>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</si>
  <si>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</si>
  <si>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</si>
  <si>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</si>
  <si>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</si>
  <si>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</si>
  <si>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</si>
  <si>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</si>
  <si>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</si>
  <si>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</si>
  <si>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</si>
  <si>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</si>
  <si>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</si>
  <si>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</si>
  <si>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</si>
  <si>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</si>
  <si>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</si>
  <si>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</si>
  <si>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</si>
  <si>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</si>
  <si>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</si>
  <si>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</si>
  <si>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</si>
  <si>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</si>
  <si>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</si>
  <si>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</si>
  <si>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</si>
  <si>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</si>
  <si>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</si>
  <si>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</si>
  <si>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</si>
  <si>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</si>
  <si>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</si>
  <si>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</si>
  <si>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</si>
  <si>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</si>
  <si>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</si>
  <si>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</si>
  <si>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</si>
  <si>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</si>
  <si>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</si>
  <si>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</si>
  <si>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</si>
  <si>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</si>
  <si>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</si>
  <si>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</si>
  <si>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</si>
  <si>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</si>
  <si>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</si>
  <si>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</si>
  <si>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</si>
  <si>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</si>
  <si>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</si>
  <si>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</si>
  <si>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</si>
  <si>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</si>
  <si>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</si>
  <si>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</si>
  <si>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</si>
  <si>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</si>
  <si>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</si>
  <si>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</si>
  <si>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</si>
  <si>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</si>
  <si>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</si>
  <si>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</si>
  <si>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</si>
  <si>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</si>
  <si>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</si>
  <si>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</si>
  <si>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</si>
  <si>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</si>
  <si>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</si>
  <si>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</si>
  <si>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</si>
  <si>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</si>
  <si>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</si>
  <si>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</si>
  <si>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</si>
  <si>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</si>
  <si>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</si>
  <si>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</si>
  <si>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</si>
  <si>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</si>
  <si>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</si>
  <si>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</si>
  <si>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</si>
  <si>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</si>
  <si>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</si>
  <si>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</si>
  <si>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</si>
  <si>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</si>
  <si>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</si>
  <si>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</si>
  <si>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</si>
  <si>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</si>
  <si>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</si>
  <si>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</si>
  <si>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</si>
  <si>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</si>
  <si>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</si>
  <si>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</si>
  <si>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</si>
  <si>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</si>
  <si>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</si>
  <si>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</si>
  <si>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</si>
  <si>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</si>
  <si>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</si>
  <si>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</si>
  <si>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</si>
  <si>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</si>
  <si>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</si>
  <si>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</si>
  <si>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</si>
  <si>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</si>
  <si>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</si>
  <si>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</si>
  <si>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</si>
  <si>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</si>
  <si>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</si>
  <si>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</si>
  <si>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</si>
  <si>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</si>
  <si>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</si>
  <si>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</si>
  <si>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</si>
  <si>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</si>
  <si>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</si>
  <si>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</si>
  <si>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</si>
  <si>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</si>
  <si>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</si>
  <si>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</si>
  <si>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</si>
  <si>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</si>
  <si>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</si>
  <si>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</si>
  <si>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</si>
  <si>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</si>
  <si>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</si>
  <si>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</si>
  <si>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</si>
  <si>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</si>
  <si>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</si>
  <si>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</si>
  <si>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</si>
  <si>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</si>
  <si>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</si>
  <si>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</si>
  <si>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</si>
  <si>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</si>
  <si>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</si>
  <si>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</si>
  <si>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</si>
  <si>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</si>
  <si>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</si>
  <si>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</si>
  <si>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</si>
  <si>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</si>
  <si>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</si>
  <si>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</si>
  <si>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</si>
  <si>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</si>
  <si>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</si>
  <si>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</si>
  <si>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</si>
  <si>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</si>
  <si>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</si>
  <si>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</si>
  <si>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</si>
  <si>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</si>
  <si>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</si>
  <si>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</si>
  <si>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</si>
  <si>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</si>
  <si>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</si>
  <si>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</si>
  <si>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</si>
  <si>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</si>
  <si>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</si>
  <si>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</si>
  <si>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</si>
  <si>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</si>
  <si>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</si>
  <si>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</si>
  <si>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</si>
  <si>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</si>
  <si>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</si>
  <si>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</si>
  <si>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</si>
  <si>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</si>
  <si>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</si>
  <si>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</si>
  <si>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</si>
  <si>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</si>
  <si>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</si>
  <si>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</si>
  <si>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</si>
  <si>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</si>
  <si>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</si>
  <si>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</si>
  <si>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</si>
  <si>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</si>
  <si>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</si>
  <si>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</si>
  <si>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</si>
  <si>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</si>
  <si>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</si>
  <si>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</si>
  <si>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</si>
  <si>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</si>
  <si>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</si>
  <si>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</si>
  <si>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</si>
  <si>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</si>
  <si>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</si>
  <si>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</si>
  <si>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</si>
  <si>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</si>
  <si>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</si>
  <si>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</si>
  <si>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</si>
  <si>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</si>
  <si>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</si>
  <si>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</si>
  <si>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</si>
  <si>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</si>
  <si>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</si>
  <si>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</si>
  <si>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</si>
  <si>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</si>
  <si>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</si>
  <si>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</si>
  <si>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</si>
  <si>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</si>
  <si>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</si>
  <si>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</si>
  <si>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</si>
  <si>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</si>
  <si>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</si>
  <si>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</si>
  <si>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</si>
  <si>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</si>
  <si>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</si>
  <si>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</si>
  <si>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</si>
  <si>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</si>
  <si>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</si>
  <si>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</si>
  <si>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</si>
  <si>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</si>
  <si>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</si>
  <si>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</si>
  <si>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</si>
  <si>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</si>
  <si>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</si>
  <si>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</si>
  <si>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</si>
  <si>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</si>
  <si>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</si>
  <si>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</si>
  <si>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</si>
  <si>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</si>
  <si>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</si>
  <si>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</si>
  <si>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</si>
  <si>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</si>
  <si>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</si>
  <si>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</si>
  <si>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</si>
  <si>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</si>
  <si>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</si>
  <si>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</si>
  <si>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</si>
  <si>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</si>
  <si>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</si>
  <si>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</si>
  <si>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</si>
  <si>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</si>
  <si>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</si>
  <si>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</si>
  <si>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</si>
  <si>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</si>
  <si>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</si>
  <si>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</si>
  <si>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</si>
  <si>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</si>
  <si>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</si>
  <si>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</si>
  <si>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</si>
  <si>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</si>
  <si>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</si>
  <si>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</si>
  <si>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</si>
  <si>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</si>
  <si>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</si>
  <si>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</si>
  <si>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</si>
  <si>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</si>
  <si>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</si>
  <si>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</si>
  <si>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</si>
  <si>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</si>
  <si>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</si>
  <si>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</si>
  <si>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</si>
  <si>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</si>
  <si>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</si>
  <si>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</si>
  <si>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</si>
  <si>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</si>
  <si>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</si>
  <si>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</si>
  <si>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</si>
  <si>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</si>
  <si>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</si>
  <si>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</si>
  <si>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</si>
  <si>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</si>
  <si>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</si>
  <si>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</si>
  <si>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</si>
  <si>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</si>
  <si>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</si>
  <si>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</si>
  <si>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</si>
  <si>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</si>
  <si>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</si>
  <si>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</si>
  <si>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</si>
  <si>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</si>
  <si>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</si>
  <si>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</si>
  <si>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</si>
  <si>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</si>
  <si>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</si>
  <si>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</si>
  <si>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</si>
  <si>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</si>
  <si>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</si>
  <si>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</si>
  <si>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</si>
  <si>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</si>
  <si>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</si>
  <si>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</si>
  <si>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</si>
  <si>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</si>
  <si>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</si>
  <si>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</si>
  <si>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</si>
  <si>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</si>
  <si>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</si>
  <si>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</si>
  <si>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</si>
  <si>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</si>
  <si>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</si>
  <si>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</si>
  <si>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</si>
  <si>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</si>
  <si>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</si>
  <si>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</si>
  <si>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</si>
  <si>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</si>
  <si>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</si>
  <si>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</si>
  <si>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</si>
  <si>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</si>
  <si>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</si>
  <si>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</si>
  <si>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</si>
  <si>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</si>
  <si>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</si>
  <si>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</si>
  <si>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</si>
  <si>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</si>
  <si>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</si>
  <si>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</si>
  <si>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</si>
  <si>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</si>
  <si>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</si>
  <si>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</si>
  <si>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</si>
  <si>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</si>
  <si>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</si>
  <si>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</si>
  <si>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</si>
  <si>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</si>
  <si>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</si>
  <si>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</si>
  <si>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</si>
  <si>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</si>
  <si>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</si>
  <si>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</si>
  <si>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</si>
  <si>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</si>
  <si>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</si>
  <si>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</si>
  <si>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</si>
  <si>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</si>
  <si>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</si>
  <si>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</si>
  <si>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</si>
  <si>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</si>
  <si>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</si>
  <si>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</si>
  <si>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</si>
  <si>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</si>
  <si>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</si>
  <si>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</si>
  <si>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</si>
  <si>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</si>
  <si>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</si>
  <si>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</si>
  <si>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</si>
  <si>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</si>
  <si>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</si>
  <si>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</si>
  <si>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</si>
  <si>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</si>
  <si>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</si>
  <si>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</si>
  <si>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</si>
  <si>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</si>
  <si>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</si>
  <si>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</si>
  <si>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</si>
  <si>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</si>
  <si>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</si>
  <si>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</si>
  <si>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</si>
  <si>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</si>
  <si>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</si>
  <si>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</si>
  <si>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</si>
  <si>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</si>
  <si>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</si>
  <si>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</si>
  <si>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</si>
  <si>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</si>
  <si>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</si>
  <si>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</si>
  <si>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</si>
  <si>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</si>
  <si>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</si>
  <si>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</si>
  <si>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</si>
  <si>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</si>
  <si>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</si>
  <si>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</si>
  <si>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</si>
  <si>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</si>
  <si>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</si>
  <si>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</si>
  <si>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</si>
  <si>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</si>
  <si>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</si>
  <si>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</si>
  <si>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</si>
  <si>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</si>
  <si>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</si>
  <si>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</si>
  <si>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</si>
  <si>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</si>
  <si>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</si>
  <si>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</si>
  <si>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</si>
  <si>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</si>
  <si>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</si>
  <si>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</si>
  <si>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</si>
  <si>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</si>
  <si>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</si>
  <si>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</si>
  <si>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</si>
  <si>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</si>
  <si>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</si>
  <si>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</si>
  <si>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</si>
  <si>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</si>
  <si>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</si>
  <si>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</si>
  <si>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</si>
  <si>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</si>
  <si>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</si>
  <si>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</si>
  <si>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</si>
  <si>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</si>
  <si>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</si>
  <si>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</si>
  <si>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</si>
  <si>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</si>
  <si>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</si>
  <si>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</si>
  <si>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</si>
  <si>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</si>
  <si>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</si>
  <si>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</si>
  <si>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</si>
  <si>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</si>
  <si>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</si>
  <si>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</si>
  <si>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</si>
  <si>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</si>
  <si>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</si>
  <si>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</si>
  <si>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</si>
  <si>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</si>
  <si>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</si>
  <si>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</si>
  <si>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</si>
  <si>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</si>
  <si>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</si>
  <si>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</si>
  <si>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</si>
  <si>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</si>
  <si>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</si>
  <si>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</si>
  <si>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</si>
  <si>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</si>
  <si>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</si>
  <si>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</si>
  <si>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</si>
  <si>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</si>
  <si>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</si>
  <si>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</si>
  <si>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</si>
  <si>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</si>
  <si>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</si>
  <si>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</si>
  <si>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</si>
  <si>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</si>
  <si>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</si>
  <si>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</si>
  <si>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</si>
  <si>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</si>
  <si>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</si>
  <si>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</si>
  <si>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</si>
  <si>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</si>
  <si>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</si>
  <si>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</si>
  <si>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</si>
  <si>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</si>
  <si>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</si>
  <si>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</si>
  <si>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</si>
  <si>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</si>
  <si>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</si>
  <si>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</si>
  <si>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</si>
  <si>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</si>
  <si>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</si>
  <si>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</si>
  <si>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</si>
  <si>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</si>
  <si>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</si>
  <si>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</si>
  <si>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</si>
  <si>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</si>
  <si>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</si>
  <si>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</si>
  <si>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</si>
  <si>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</si>
  <si>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</si>
  <si>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</si>
  <si>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</si>
  <si>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</si>
  <si>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</si>
  <si>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</si>
  <si>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</si>
  <si>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</si>
  <si>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</si>
  <si>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</si>
  <si>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</si>
  <si>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</si>
  <si>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</si>
  <si>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</si>
  <si>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</si>
  <si>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</si>
  <si>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</si>
  <si>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</si>
  <si>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</si>
  <si>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</si>
  <si>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</si>
  <si>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</si>
  <si>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</si>
  <si>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</si>
  <si>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</si>
  <si>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</si>
  <si>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</si>
  <si>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</si>
  <si>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</si>
  <si>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</si>
  <si>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</si>
  <si>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</si>
  <si>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</si>
  <si>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</si>
  <si>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</si>
  <si>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</si>
  <si>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</si>
  <si>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</si>
  <si>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</si>
  <si>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</si>
  <si>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</si>
  <si>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</si>
  <si>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</si>
  <si>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</si>
  <si>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</si>
  <si>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</si>
  <si>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</si>
  <si>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</si>
  <si>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</si>
  <si>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</si>
  <si>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</si>
  <si>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</si>
  <si>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</si>
  <si>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</si>
  <si>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</si>
  <si>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</si>
  <si>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</si>
  <si>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</si>
  <si>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</si>
  <si>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</si>
  <si>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</si>
  <si>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</si>
  <si>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</si>
  <si>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</si>
  <si>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</si>
  <si>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</si>
  <si>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</si>
  <si>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</si>
  <si>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</si>
  <si>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</si>
  <si>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</si>
  <si>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</si>
  <si>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</si>
  <si>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</si>
  <si>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</si>
  <si>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</si>
  <si>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</si>
  <si>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</si>
  <si>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</si>
  <si>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</si>
  <si>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</si>
  <si>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</si>
  <si>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</si>
  <si>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</si>
  <si>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</si>
  <si>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</si>
  <si>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</si>
  <si>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</si>
  <si>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</si>
  <si>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</si>
  <si>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</si>
  <si>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</si>
  <si>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</si>
  <si>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</si>
  <si>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</si>
  <si>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</si>
  <si>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</si>
  <si>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</si>
  <si>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</si>
  <si>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</si>
  <si>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</si>
  <si>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</si>
  <si>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</si>
  <si>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</si>
  <si>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</si>
  <si>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</si>
  <si>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</si>
  <si>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</si>
  <si>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</si>
  <si>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</si>
  <si>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</si>
  <si>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</si>
  <si>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</si>
  <si>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</si>
  <si>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</si>
  <si>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</si>
  <si>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</si>
  <si>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</si>
  <si>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</si>
  <si>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</si>
  <si>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</si>
  <si>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</si>
  <si>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</si>
  <si>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</si>
  <si>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</si>
  <si>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</si>
  <si>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</si>
  <si>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</si>
  <si>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</si>
  <si>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</si>
  <si>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</si>
  <si>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</si>
  <si>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</si>
  <si>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</si>
  <si>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</si>
  <si>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</si>
  <si>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</si>
  <si>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</si>
  <si>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</si>
  <si>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</si>
  <si>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</si>
  <si>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</si>
  <si>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</si>
  <si>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</si>
  <si>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</si>
  <si>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</si>
  <si>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</si>
  <si>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</si>
  <si>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</si>
  <si>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</si>
  <si>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</si>
  <si>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</si>
  <si>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</si>
  <si>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</si>
  <si>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</si>
  <si>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</si>
  <si>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</si>
  <si>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</si>
  <si>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</si>
  <si>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</si>
  <si>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</si>
  <si>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</si>
  <si>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</si>
  <si>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</si>
  <si>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</si>
  <si>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</si>
  <si>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</si>
  <si>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</si>
  <si>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</si>
  <si>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</si>
  <si>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</si>
  <si>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</si>
  <si>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</si>
  <si>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</si>
  <si>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</si>
  <si>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</si>
  <si>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</si>
  <si>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</si>
  <si>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</si>
  <si>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</si>
  <si>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</si>
  <si>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</si>
  <si>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</si>
  <si>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</si>
  <si>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</si>
  <si>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</si>
  <si>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</si>
  <si>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</si>
  <si>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</si>
  <si>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</si>
  <si>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</si>
  <si>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</si>
  <si>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</si>
  <si>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</si>
  <si>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</si>
  <si>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</si>
  <si>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</si>
  <si>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</si>
  <si>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</si>
  <si>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</si>
  <si>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</si>
  <si>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</si>
  <si>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</si>
  <si>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</si>
  <si>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</si>
  <si>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</si>
  <si>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</si>
  <si>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</si>
  <si>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</si>
  <si>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</si>
  <si>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</si>
  <si>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</si>
  <si>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</si>
  <si>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</si>
  <si>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</si>
  <si>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</si>
  <si>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</si>
  <si>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</si>
  <si>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</si>
  <si>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</si>
  <si>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</si>
  <si>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</si>
  <si>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</si>
  <si>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</si>
  <si>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</si>
  <si>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</si>
  <si>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</si>
  <si>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</si>
  <si>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</si>
  <si>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</si>
  <si>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</si>
  <si>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</si>
  <si>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</si>
  <si>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</si>
  <si>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</si>
  <si>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</si>
  <si>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</si>
  <si>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</si>
  <si>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</si>
  <si>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</si>
  <si>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</si>
  <si>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</si>
  <si>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</si>
  <si>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</si>
  <si>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</si>
  <si>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</si>
  <si>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</si>
  <si>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</si>
  <si>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</si>
  <si>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</si>
  <si>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</si>
  <si>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</si>
  <si>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</si>
  <si>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</si>
  <si>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</si>
  <si>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</si>
  <si>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</si>
  <si>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</si>
  <si>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</si>
  <si>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</si>
  <si>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</si>
  <si>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</si>
  <si>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</si>
  <si>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</si>
  <si>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</si>
  <si>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</si>
  <si>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</si>
  <si>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</si>
  <si>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</si>
  <si>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</si>
  <si>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</si>
  <si>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</si>
  <si>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</si>
  <si>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</si>
  <si>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</si>
  <si>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</si>
  <si>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</si>
  <si>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</si>
  <si>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</si>
  <si>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</si>
  <si>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</si>
  <si>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</si>
  <si>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</si>
  <si>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</si>
  <si>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</si>
  <si>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</si>
  <si>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</si>
  <si>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</si>
  <si>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</si>
  <si>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</si>
  <si>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</si>
  <si>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</si>
  <si>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</si>
  <si>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</si>
  <si>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</si>
  <si>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</si>
  <si>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</si>
  <si>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</si>
  <si>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</si>
  <si>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</si>
  <si>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</si>
  <si>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</si>
  <si>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</si>
  <si>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</si>
  <si>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</si>
  <si>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</si>
  <si>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</si>
  <si>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</si>
  <si>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</si>
  <si>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</si>
  <si>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</si>
  <si>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</si>
  <si>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</si>
  <si>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</si>
  <si>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</si>
  <si>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</si>
  <si>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</si>
  <si>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</si>
  <si>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</si>
  <si>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</si>
  <si>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</si>
  <si>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</si>
  <si>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</si>
  <si>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</si>
  <si>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</si>
  <si>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</si>
  <si>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</si>
  <si>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</si>
  <si>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</si>
  <si>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</si>
  <si>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</si>
  <si>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</si>
  <si>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</si>
  <si>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</si>
  <si>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</si>
  <si>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</si>
  <si>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</si>
  <si>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</si>
  <si>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</si>
  <si>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</si>
  <si>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</si>
  <si>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</si>
  <si>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</si>
  <si>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</si>
  <si>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</si>
  <si>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</si>
  <si>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</si>
  <si>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</si>
  <si>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</si>
  <si>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</si>
  <si>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</si>
  <si>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</si>
  <si>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</si>
  <si>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</si>
  <si>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</si>
  <si>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</si>
  <si>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</si>
  <si>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</si>
  <si>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</si>
  <si>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</si>
  <si>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</si>
  <si>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</si>
  <si>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</si>
  <si>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</si>
  <si>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</si>
  <si>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</si>
  <si>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</si>
  <si>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</si>
  <si>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</si>
  <si>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</si>
  <si>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</si>
  <si>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</si>
  <si>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</si>
  <si>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</si>
  <si>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</si>
  <si>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</si>
  <si>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</si>
  <si>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</si>
  <si>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</si>
  <si>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</si>
  <si>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</si>
  <si>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</si>
  <si>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</si>
  <si>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</si>
  <si>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</si>
  <si>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</si>
  <si>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</si>
  <si>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</si>
  <si>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</si>
  <si>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</si>
  <si>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</si>
  <si>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</si>
  <si>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</si>
  <si>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</si>
  <si>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</si>
  <si>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</si>
  <si>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</si>
  <si>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</si>
  <si>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</si>
  <si>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</si>
  <si>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</si>
  <si>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</si>
  <si>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</si>
  <si>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</si>
  <si>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</si>
  <si>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</si>
  <si>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</si>
  <si>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</si>
  <si>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</si>
  <si>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</si>
  <si>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</si>
  <si>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</si>
  <si>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</si>
  <si>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</si>
  <si>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</si>
  <si>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</si>
  <si>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</si>
  <si>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</si>
  <si>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</si>
  <si>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</si>
  <si>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</si>
  <si>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</si>
  <si>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</si>
  <si>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</si>
  <si>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</si>
  <si>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</si>
  <si>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</si>
  <si>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</si>
  <si>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</si>
  <si>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</si>
  <si>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</si>
  <si>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</si>
  <si>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</si>
  <si>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</si>
  <si>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</si>
  <si>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</si>
  <si>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</si>
  <si>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</si>
  <si>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</si>
  <si>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</si>
  <si>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</si>
  <si>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</si>
  <si>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</si>
  <si>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</si>
  <si>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</si>
  <si>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</si>
  <si>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</si>
  <si>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</si>
  <si>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</si>
  <si>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</si>
  <si>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</si>
  <si>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</si>
  <si>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</si>
  <si>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</si>
  <si>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</si>
  <si>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</si>
  <si>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</si>
  <si>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</si>
  <si>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</si>
  <si>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</si>
  <si>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</si>
  <si>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</si>
  <si>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</si>
  <si>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</si>
  <si>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</si>
  <si>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</si>
  <si>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</si>
  <si>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</si>
  <si>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</si>
  <si>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</si>
  <si>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</si>
  <si>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</si>
  <si>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</si>
  <si>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</si>
  <si>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</si>
  <si>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</si>
  <si>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</si>
  <si>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</si>
  <si>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</si>
  <si>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</si>
  <si>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</si>
  <si>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</si>
  <si>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</si>
  <si>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</si>
  <si>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</si>
  <si>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</si>
  <si>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</si>
  <si>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</si>
  <si>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</si>
  <si>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</si>
  <si>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</si>
  <si>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</si>
  <si>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</si>
  <si>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</si>
  <si>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</si>
  <si>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</si>
  <si>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</si>
  <si>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</si>
  <si>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</si>
  <si>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</si>
  <si>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</si>
  <si>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</si>
  <si>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</si>
  <si>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</si>
  <si>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</si>
  <si>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</si>
  <si>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</si>
  <si>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</si>
  <si>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</si>
  <si>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</si>
  <si>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</si>
  <si>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</si>
  <si>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</si>
  <si>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</si>
  <si>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</si>
  <si>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</si>
  <si>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</si>
  <si>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</si>
  <si>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</si>
  <si>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</si>
  <si>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</si>
  <si>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</si>
  <si>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</si>
  <si>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</si>
  <si>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</si>
  <si>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</si>
  <si>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</si>
  <si>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</si>
  <si>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</si>
  <si>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</si>
  <si>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</si>
  <si>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</si>
  <si>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</si>
  <si>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</si>
  <si>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</si>
  <si>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</si>
  <si>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</si>
  <si>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</si>
  <si>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</si>
  <si>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</si>
  <si>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</si>
  <si>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</si>
  <si>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</si>
  <si>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</si>
  <si>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</si>
  <si>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</si>
  <si>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</si>
  <si>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</si>
  <si>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</si>
  <si>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</si>
  <si>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</si>
  <si>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</si>
  <si>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</si>
  <si>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</si>
  <si>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</si>
  <si>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</si>
  <si>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</si>
  <si>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</si>
  <si>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</si>
  <si>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</si>
  <si>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</si>
  <si>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</si>
  <si>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</si>
  <si>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</si>
  <si>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</si>
  <si>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</si>
  <si>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</si>
  <si>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</si>
  <si>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</si>
  <si>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</si>
  <si>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</si>
  <si>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</si>
  <si>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</si>
  <si>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</si>
  <si>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</si>
  <si>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</si>
  <si>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</si>
  <si>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</si>
  <si>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</si>
  <si>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</si>
  <si>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</si>
  <si>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</si>
  <si>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</si>
  <si>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</si>
  <si>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</si>
  <si>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</si>
  <si>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</si>
  <si>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</si>
  <si>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</si>
  <si>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</si>
  <si>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</si>
  <si>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</si>
  <si>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</si>
  <si>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</si>
  <si>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</si>
  <si>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</si>
  <si>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</si>
  <si>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</si>
  <si>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</si>
  <si>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</si>
  <si>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</si>
  <si>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</si>
  <si>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</si>
  <si>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</si>
  <si>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</si>
  <si>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</si>
  <si>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</si>
  <si>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</si>
  <si>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</si>
  <si>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</si>
  <si>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</si>
  <si>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</si>
  <si>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</si>
  <si>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</si>
  <si>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</si>
  <si>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</si>
  <si>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</si>
  <si>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</si>
  <si>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</si>
  <si>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</si>
  <si>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</si>
  <si>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</si>
  <si>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</si>
  <si>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</si>
  <si>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</si>
  <si>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</si>
  <si>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</si>
  <si>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</si>
  <si>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</si>
  <si>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</si>
  <si>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</si>
  <si>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</si>
  <si>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</si>
  <si>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</si>
  <si>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</si>
  <si>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</si>
  <si>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</si>
  <si>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</si>
  <si>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</si>
  <si>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</si>
  <si>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</si>
  <si>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</si>
  <si>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</si>
  <si>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</si>
  <si>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</si>
  <si>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</si>
  <si>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</si>
  <si>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</si>
  <si>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</si>
  <si>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</si>
  <si>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</si>
  <si>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</si>
  <si>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</si>
  <si>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</si>
  <si>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</si>
  <si>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</si>
  <si>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</si>
  <si>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</si>
  <si>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</si>
  <si>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</si>
  <si>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</si>
  <si>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</si>
  <si>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</si>
  <si>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</si>
  <si>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</si>
  <si>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</si>
  <si>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</si>
  <si>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</si>
  <si>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</si>
  <si>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</si>
  <si>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</si>
  <si>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</si>
  <si>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</si>
  <si>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</si>
  <si>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</si>
  <si>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</si>
  <si>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</si>
  <si>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</si>
  <si>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</si>
  <si>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</si>
  <si>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</si>
  <si>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</si>
  <si>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</si>
  <si>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</si>
  <si>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</si>
  <si>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</si>
  <si>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</si>
  <si>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</si>
  <si>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</si>
  <si>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</si>
  <si>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</si>
  <si>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</si>
  <si>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</si>
  <si>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</si>
  <si>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</si>
  <si>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</si>
  <si>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</si>
  <si>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</si>
  <si>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</si>
  <si>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</si>
  <si>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</si>
  <si>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</si>
  <si>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</si>
  <si>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</si>
  <si>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</si>
  <si>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</si>
  <si>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</si>
  <si>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</si>
  <si>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</si>
  <si>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</si>
  <si>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</si>
  <si>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</si>
  <si>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</si>
  <si>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</si>
  <si>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</si>
  <si>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</si>
  <si>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</si>
  <si>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</si>
  <si>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</si>
  <si>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</si>
  <si>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</si>
  <si>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</si>
  <si>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</si>
  <si>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</si>
  <si>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</si>
  <si>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</si>
  <si>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</si>
  <si>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</si>
  <si>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</si>
  <si>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</si>
  <si>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</si>
  <si>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</si>
  <si>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</si>
  <si>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</si>
  <si>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</si>
  <si>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</si>
  <si>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</si>
  <si>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</si>
  <si>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</si>
  <si>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</si>
  <si>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</si>
  <si>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</si>
  <si>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</si>
  <si>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</si>
  <si>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</si>
  <si>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</si>
  <si>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</si>
  <si>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</si>
  <si>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</si>
  <si>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</si>
  <si>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</si>
  <si>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</si>
  <si>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</si>
  <si>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</si>
  <si>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</si>
  <si>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</si>
  <si>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</si>
  <si>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</si>
  <si>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</si>
  <si>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</si>
  <si>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</si>
  <si>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</si>
  <si>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</si>
  <si>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</si>
  <si>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</si>
  <si>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</si>
  <si>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</si>
  <si>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</si>
  <si>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</si>
  <si>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</si>
  <si>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</si>
  <si>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</si>
  <si>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</si>
  <si>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</si>
  <si>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</si>
  <si>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</si>
  <si>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</si>
  <si>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</si>
  <si>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</si>
  <si>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</si>
  <si>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</si>
  <si>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</si>
  <si>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</si>
  <si>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</si>
  <si>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</si>
  <si>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</si>
  <si>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</si>
  <si>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</si>
  <si>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</si>
  <si>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</si>
  <si>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</si>
  <si>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</si>
  <si>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</si>
  <si>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</si>
  <si>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</si>
  <si>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</si>
  <si>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</si>
  <si>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</si>
  <si>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</si>
  <si>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</si>
  <si>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</si>
  <si>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</si>
  <si>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</si>
  <si>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</si>
  <si>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</si>
  <si>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</si>
  <si>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</si>
  <si>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</si>
  <si>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</si>
  <si>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</si>
  <si>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</si>
  <si>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</si>
  <si>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</si>
  <si>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</si>
  <si>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</si>
  <si>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</si>
  <si>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</si>
  <si>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</si>
  <si>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</si>
  <si>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</si>
  <si>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</si>
  <si>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</si>
  <si>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</si>
  <si>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</si>
  <si>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</si>
  <si>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</si>
  <si>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</si>
  <si>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</si>
  <si>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</si>
  <si>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</si>
  <si>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</si>
  <si>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</si>
  <si>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</si>
  <si>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</si>
  <si>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</si>
  <si>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</si>
  <si>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</si>
  <si>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</si>
  <si>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</si>
  <si>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</si>
  <si>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</si>
  <si>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</si>
  <si>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</si>
  <si>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</si>
  <si>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</si>
  <si>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</si>
  <si>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</si>
  <si>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</si>
  <si>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</si>
  <si>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</si>
  <si>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</si>
  <si>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</si>
  <si>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</si>
  <si>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</si>
  <si>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</si>
  <si>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</si>
  <si>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</si>
  <si>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</si>
  <si>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</si>
  <si>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</si>
  <si>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</si>
  <si>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</si>
  <si>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</si>
  <si>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</si>
  <si>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</si>
  <si>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</si>
  <si>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</si>
  <si>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</si>
  <si>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</si>
  <si>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</si>
  <si>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</si>
  <si>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</si>
  <si>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</si>
  <si>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</si>
  <si>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</si>
  <si>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</si>
  <si>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</si>
  <si>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</si>
  <si>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</si>
  <si>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</si>
  <si>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</si>
  <si>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</si>
  <si>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</si>
  <si>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</si>
  <si>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</si>
  <si>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</si>
  <si>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</si>
  <si>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</si>
  <si>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</si>
  <si>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</si>
  <si>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</si>
  <si>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</si>
  <si>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</si>
  <si>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</si>
  <si>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</si>
  <si>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</si>
  <si>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</si>
  <si>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</si>
  <si>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</si>
  <si>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</si>
  <si>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</si>
  <si>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</si>
  <si>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</si>
  <si>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</si>
  <si>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</si>
  <si>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</si>
  <si>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</si>
  <si>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</si>
  <si>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</si>
  <si>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</si>
  <si>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</si>
  <si>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</si>
  <si>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</si>
  <si>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</si>
  <si>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</si>
  <si>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</si>
  <si>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</si>
  <si>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</si>
  <si>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</si>
  <si>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</si>
  <si>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</si>
  <si>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</si>
  <si>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</si>
  <si>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</si>
  <si>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</si>
  <si>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</si>
  <si>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</si>
  <si>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</si>
  <si>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</si>
  <si>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</si>
  <si>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</si>
  <si>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</si>
  <si>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</si>
  <si>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</si>
  <si>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</si>
  <si>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</si>
  <si>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</si>
  <si>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</si>
  <si>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</si>
  <si>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</si>
  <si>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</si>
  <si>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</si>
  <si>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</si>
  <si>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</si>
  <si>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</si>
  <si>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</si>
  <si>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</si>
  <si>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</si>
  <si>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</si>
  <si>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</si>
  <si>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</si>
  <si>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</si>
  <si>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</si>
  <si>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</si>
  <si>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</si>
  <si>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</si>
  <si>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</si>
  <si>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</si>
  <si>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</si>
  <si>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</si>
  <si>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</si>
  <si>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</si>
  <si>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</si>
  <si>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</si>
  <si>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</si>
  <si>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</si>
  <si>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</si>
  <si>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</si>
  <si>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</si>
  <si>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</si>
  <si>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</si>
  <si>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</si>
  <si>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</si>
  <si>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</si>
  <si>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</si>
  <si>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</si>
  <si>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</si>
  <si>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</si>
  <si>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</si>
  <si>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</si>
  <si>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</si>
  <si>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</si>
  <si>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</si>
  <si>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</si>
  <si>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</si>
  <si>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</si>
  <si>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</si>
  <si>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</si>
  <si>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</si>
  <si>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</si>
  <si>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</si>
  <si>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</si>
  <si>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</si>
  <si>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</si>
  <si>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</si>
  <si>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</si>
  <si>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</si>
  <si>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</si>
  <si>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</si>
  <si>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</si>
  <si>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</si>
  <si>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</si>
  <si>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</si>
  <si>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</si>
  <si>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</si>
  <si>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</si>
  <si>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</si>
  <si>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</si>
  <si>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</si>
  <si>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</si>
  <si>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</si>
  <si>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</si>
  <si>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</si>
  <si>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</si>
  <si>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</si>
  <si>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</si>
  <si>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</si>
  <si>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</si>
  <si>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</si>
  <si>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</si>
  <si>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</si>
  <si>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</si>
  <si>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</si>
  <si>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</si>
  <si>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</si>
  <si>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</si>
  <si>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</si>
  <si>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</si>
  <si>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</si>
  <si>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</si>
  <si>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</si>
  <si>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</si>
  <si>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</si>
  <si>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</si>
  <si>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</si>
  <si>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</si>
  <si>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</si>
  <si>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</si>
  <si>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</si>
  <si>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</si>
  <si>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</si>
  <si>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</si>
  <si>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</si>
  <si>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</si>
  <si>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</si>
  <si>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</si>
  <si>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</si>
  <si>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</si>
  <si>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</si>
  <si>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</si>
  <si>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</si>
  <si>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</si>
  <si>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</si>
  <si>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</si>
  <si>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</si>
  <si>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</si>
  <si>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</si>
  <si>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</si>
  <si>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</si>
  <si>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</si>
  <si>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</si>
  <si>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</si>
  <si>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</si>
  <si>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</si>
  <si>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</si>
  <si>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</si>
  <si>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</si>
  <si>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</si>
  <si>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</si>
  <si>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</si>
  <si>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</si>
  <si>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</si>
  <si>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</si>
  <si>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</si>
  <si>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</si>
  <si>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</si>
  <si>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</si>
  <si>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</si>
  <si>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</si>
  <si>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</si>
  <si>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</si>
  <si>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</si>
  <si>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</si>
  <si>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</si>
  <si>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</si>
  <si>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</si>
  <si>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</si>
  <si>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</si>
  <si>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</si>
  <si>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</si>
  <si>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</si>
  <si>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</si>
  <si>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</si>
  <si>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</si>
  <si>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</si>
  <si>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</si>
  <si>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</si>
  <si>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</si>
  <si>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</si>
  <si>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</si>
  <si>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</si>
  <si>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</si>
  <si>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</si>
  <si>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</si>
  <si>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</si>
  <si>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</si>
  <si>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</si>
  <si>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</si>
  <si>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</si>
  <si>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</si>
  <si>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</si>
  <si>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</si>
  <si>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</si>
  <si>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</si>
  <si>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</si>
  <si>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</si>
  <si>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</si>
  <si>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</si>
  <si>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</si>
  <si>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</si>
  <si>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</si>
  <si>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</si>
  <si>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</si>
  <si>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</si>
  <si>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</si>
  <si>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</si>
  <si>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</si>
  <si>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</si>
  <si>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</si>
  <si>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</si>
  <si>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</si>
  <si>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</si>
  <si>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</si>
  <si>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</si>
  <si>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</si>
  <si>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</si>
  <si>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</si>
  <si>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</si>
  <si>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</si>
  <si>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</si>
  <si>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</si>
  <si>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</si>
  <si>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</si>
  <si>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</si>
  <si>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</si>
  <si>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</si>
  <si>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</si>
  <si>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</si>
  <si>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</si>
  <si>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</si>
  <si>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</si>
  <si>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</si>
  <si>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</si>
  <si>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</si>
  <si>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</si>
  <si>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</si>
  <si>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</si>
  <si>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</si>
  <si>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</si>
  <si>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</si>
  <si>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</si>
  <si>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</si>
  <si>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</si>
  <si>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</si>
  <si>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</si>
  <si>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</si>
  <si>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</si>
  <si>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</si>
  <si>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</si>
  <si>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</si>
  <si>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</si>
  <si>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</si>
  <si>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</si>
  <si>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</si>
  <si>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</si>
  <si>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</si>
  <si>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</si>
  <si>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</si>
  <si>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</si>
  <si>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</si>
  <si>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</si>
  <si>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</si>
  <si>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</si>
  <si>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</si>
  <si>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</si>
  <si>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</si>
  <si>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</si>
  <si>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</si>
  <si>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</si>
  <si>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</si>
  <si>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</si>
  <si>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</si>
  <si>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</si>
  <si>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</si>
  <si>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</si>
  <si>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</si>
  <si>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</si>
  <si>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</si>
  <si>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</si>
  <si>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</si>
  <si>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</si>
  <si>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</si>
  <si>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</si>
  <si>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</si>
  <si>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</si>
  <si>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</si>
  <si>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</si>
  <si>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</si>
  <si>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</si>
  <si>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</si>
  <si>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</si>
  <si>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</si>
  <si>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</si>
  <si>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</si>
  <si>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</si>
  <si>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</si>
  <si>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</si>
  <si>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</si>
  <si>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</si>
  <si>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</si>
  <si>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</si>
  <si>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</si>
  <si>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</si>
  <si>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</si>
  <si>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</si>
  <si>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</si>
  <si>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</si>
  <si>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</si>
  <si>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</si>
  <si>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</si>
  <si>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</si>
  <si>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</si>
  <si>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</si>
  <si>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</si>
  <si>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</si>
  <si>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</si>
  <si>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</si>
  <si>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</si>
  <si>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</si>
  <si>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</si>
  <si>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</si>
  <si>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</si>
  <si>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</si>
  <si>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</si>
  <si>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</si>
  <si>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</si>
  <si>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</si>
  <si>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</si>
  <si>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</si>
  <si>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</si>
  <si>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</si>
  <si>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</si>
  <si>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</si>
  <si>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</si>
  <si>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</si>
  <si>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</si>
  <si>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</si>
  <si>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</si>
  <si>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</si>
  <si>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</si>
  <si>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</si>
  <si>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</si>
  <si>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</si>
  <si>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</si>
  <si>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</si>
  <si>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</si>
  <si>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</si>
  <si>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</si>
  <si>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</si>
  <si>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</si>
  <si>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</si>
  <si>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</si>
  <si>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</si>
  <si>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</si>
  <si>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</si>
  <si>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</si>
  <si>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</si>
  <si>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</si>
  <si>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</si>
  <si>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</si>
  <si>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</si>
  <si>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</si>
  <si>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</si>
  <si>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</si>
  <si>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</si>
  <si>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</si>
  <si>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</si>
  <si>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</si>
  <si>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</si>
  <si>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</si>
  <si>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</si>
  <si>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</si>
  <si>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</si>
  <si>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</si>
  <si>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</si>
  <si>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</si>
  <si>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</si>
  <si>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</si>
  <si>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</si>
  <si>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</si>
  <si>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</si>
  <si>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</si>
  <si>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</si>
  <si>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</si>
  <si>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</si>
  <si>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</si>
  <si>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</si>
  <si>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</si>
  <si>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</si>
  <si>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</si>
  <si>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</si>
  <si>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</si>
  <si>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</si>
  <si>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</si>
  <si>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</si>
  <si>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</si>
  <si>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</si>
  <si>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</si>
  <si>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</si>
  <si>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</si>
  <si>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</si>
  <si>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</si>
  <si>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</si>
  <si>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</si>
  <si>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</si>
  <si>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</si>
  <si>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</si>
  <si>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</si>
  <si>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</si>
  <si>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</si>
  <si>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</si>
  <si>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</si>
  <si>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</si>
  <si>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</si>
  <si>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</si>
  <si>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</si>
  <si>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</si>
  <si>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</si>
  <si>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</si>
  <si>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</si>
  <si>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</si>
  <si>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</si>
  <si>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</si>
  <si>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</si>
  <si>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</si>
  <si>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</si>
  <si>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</si>
  <si>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</si>
  <si>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</si>
  <si>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</si>
  <si>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</si>
  <si>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</si>
  <si>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</si>
  <si>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</si>
  <si>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</si>
  <si>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</si>
  <si>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</si>
  <si>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</si>
  <si>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</si>
  <si>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</si>
  <si>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</si>
  <si>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</si>
  <si>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</si>
  <si>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</si>
  <si>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</si>
  <si>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</si>
  <si>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</si>
  <si>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</si>
  <si>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</si>
  <si>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</si>
  <si>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</si>
  <si>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</si>
  <si>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</si>
  <si>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</si>
  <si>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</si>
  <si>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</si>
  <si>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</si>
  <si>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</si>
  <si>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</si>
  <si>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</si>
  <si>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</si>
  <si>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</si>
  <si>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</si>
  <si>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</si>
  <si>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</si>
  <si>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</si>
  <si>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</si>
  <si>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</si>
  <si>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</si>
  <si>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</si>
  <si>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</si>
  <si>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</si>
  <si>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</si>
  <si>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</si>
  <si>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</si>
  <si>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</si>
  <si>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</si>
  <si>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</si>
  <si>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</si>
  <si>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</si>
  <si>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</si>
  <si>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</si>
  <si>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</si>
  <si>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</si>
  <si>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</si>
  <si>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</si>
  <si>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</si>
  <si>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</si>
  <si>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</si>
  <si>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</si>
  <si>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</si>
  <si>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</si>
  <si>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</si>
  <si>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</si>
  <si>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</si>
  <si>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</si>
  <si>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</si>
  <si>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</si>
  <si>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</si>
  <si>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</si>
  <si>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</si>
  <si>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</si>
  <si>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</si>
  <si>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</si>
  <si>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</si>
  <si>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</si>
  <si>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</si>
  <si>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</si>
  <si>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</si>
  <si>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</si>
  <si>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</si>
  <si>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</si>
  <si>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</si>
  <si>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</si>
  <si>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</si>
  <si>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</si>
  <si>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</si>
  <si>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</si>
  <si>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</si>
  <si>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</si>
  <si>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</si>
  <si>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</si>
  <si>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</si>
  <si>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</si>
  <si>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</si>
  <si>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</si>
  <si>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</si>
  <si>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</si>
  <si>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</si>
  <si>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</si>
  <si>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</si>
  <si>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</si>
  <si>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</si>
  <si>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</si>
  <si>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</si>
  <si>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</si>
  <si>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</si>
  <si>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</si>
  <si>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</si>
  <si>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</si>
  <si>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</si>
  <si>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</si>
  <si>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</si>
  <si>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</si>
  <si>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</si>
  <si>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</si>
  <si>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</si>
  <si>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</si>
  <si>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</si>
  <si>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</si>
  <si>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</si>
  <si>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</si>
  <si>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</si>
  <si>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</si>
  <si>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</si>
  <si>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</si>
  <si>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</si>
  <si>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</si>
  <si>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</si>
  <si>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</si>
  <si>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</si>
  <si>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</si>
  <si>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</si>
  <si>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</si>
  <si>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</si>
  <si>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</si>
  <si>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</si>
  <si>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</si>
  <si>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</si>
  <si>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</si>
  <si>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</si>
  <si>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</si>
  <si>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</si>
  <si>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</si>
  <si>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</si>
  <si>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</si>
  <si>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</si>
  <si>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</si>
  <si>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</si>
  <si>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</si>
  <si>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</si>
  <si>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</si>
  <si>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</si>
  <si>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</si>
  <si>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</si>
  <si>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</si>
  <si>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</si>
  <si>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</si>
  <si>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</si>
  <si>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</si>
  <si>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</si>
  <si>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</si>
  <si>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</si>
  <si>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</si>
  <si>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</si>
  <si>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</si>
  <si>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</si>
  <si>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</si>
  <si>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</si>
  <si>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</si>
  <si>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</si>
  <si>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</si>
  <si>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</si>
  <si>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</si>
  <si>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</si>
  <si>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</si>
  <si>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</si>
  <si>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</si>
  <si>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</si>
  <si>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</si>
  <si>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</si>
  <si>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</si>
  <si>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</si>
  <si>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</si>
  <si>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</si>
  <si>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</si>
  <si>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</si>
  <si>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</si>
  <si>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</si>
  <si>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</si>
  <si>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</si>
  <si>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</si>
  <si>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</si>
  <si>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</si>
  <si>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</si>
  <si>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</si>
  <si>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</si>
  <si>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</si>
  <si>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</si>
  <si>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</si>
  <si>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</si>
  <si>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</si>
  <si>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</si>
  <si>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</si>
  <si>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</si>
  <si>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</si>
  <si>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</si>
  <si>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</si>
  <si>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</si>
  <si>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</si>
  <si>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</si>
  <si>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</si>
  <si>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</si>
  <si>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</si>
  <si>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</si>
  <si>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</si>
  <si>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</si>
  <si>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</si>
  <si>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</si>
  <si>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</si>
  <si>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</si>
  <si>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</si>
  <si>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</si>
  <si>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</si>
  <si>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</si>
  <si>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</si>
  <si>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</si>
  <si>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</si>
  <si>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</si>
  <si>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</si>
  <si>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</si>
  <si>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</si>
  <si>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</si>
  <si>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</si>
  <si>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</si>
  <si>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</si>
  <si>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</si>
  <si>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</si>
  <si>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</si>
  <si>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</si>
  <si>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</si>
  <si>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</si>
  <si>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</si>
  <si>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</si>
  <si>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</si>
  <si>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</si>
  <si>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</si>
  <si>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</si>
  <si>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</si>
  <si>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</si>
  <si>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</si>
  <si>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</si>
  <si>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</si>
  <si>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</si>
  <si>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</si>
  <si>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</si>
  <si>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</si>
  <si>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</si>
  <si>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</si>
  <si>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</si>
  <si>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</si>
  <si>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</si>
  <si>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</si>
  <si>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</si>
  <si>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</si>
  <si>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</si>
  <si>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</si>
  <si>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</si>
  <si>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</si>
  <si>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</si>
  <si>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</si>
  <si>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</si>
  <si>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</si>
  <si>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</si>
  <si>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</si>
  <si>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</si>
  <si>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</si>
  <si>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</si>
  <si>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</si>
  <si>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</si>
  <si>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</si>
  <si>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</si>
  <si>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</si>
  <si>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</si>
  <si>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</si>
  <si>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</si>
  <si>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</si>
  <si>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</si>
  <si>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</si>
  <si>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</si>
  <si>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</si>
  <si>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</si>
  <si>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</si>
  <si>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</si>
  <si>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</si>
  <si>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</si>
  <si>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</si>
  <si>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</si>
  <si>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</si>
  <si>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</si>
  <si>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</si>
  <si>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</si>
  <si>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</si>
  <si>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</si>
  <si>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</si>
  <si>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</si>
  <si>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</si>
  <si>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</si>
  <si>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</si>
  <si>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</si>
  <si>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</si>
  <si>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</si>
  <si>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</si>
  <si>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</si>
  <si>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</si>
  <si>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</si>
  <si>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</si>
  <si>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</si>
  <si>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</si>
  <si>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</si>
  <si>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</si>
  <si>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</si>
  <si>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</si>
  <si>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</si>
  <si>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</si>
  <si>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</si>
  <si>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</si>
  <si>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</si>
  <si>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</si>
  <si>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</si>
  <si>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</si>
  <si>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</si>
  <si>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</si>
  <si>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</si>
  <si>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</si>
  <si>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</si>
  <si>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</si>
  <si>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</si>
  <si>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</si>
  <si>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</si>
  <si>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</si>
  <si>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</si>
  <si>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</si>
  <si>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</si>
  <si>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</si>
  <si>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</si>
  <si>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</si>
  <si>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</si>
  <si>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</si>
  <si>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</si>
  <si>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</si>
  <si>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</si>
  <si>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</si>
  <si>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</si>
  <si>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</si>
  <si>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</si>
  <si>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</si>
  <si>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</si>
  <si>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</si>
  <si>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</si>
  <si>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</si>
  <si>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</si>
  <si>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</si>
  <si>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</si>
  <si>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</si>
  <si>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</si>
  <si>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</si>
  <si>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</si>
  <si>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</si>
  <si>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</si>
  <si>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</si>
  <si>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</si>
  <si>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</si>
  <si>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</si>
  <si>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</si>
  <si>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</si>
  <si>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</si>
  <si>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</si>
  <si>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</si>
  <si>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</si>
  <si>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</si>
  <si>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</si>
  <si>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</si>
  <si>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</si>
  <si>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</si>
  <si>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</si>
  <si>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</si>
  <si>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</si>
  <si>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</si>
  <si>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</si>
  <si>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</si>
  <si>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</si>
  <si>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</si>
  <si>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</si>
  <si>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</si>
  <si>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</si>
  <si>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</si>
  <si>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</si>
  <si>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</si>
  <si>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</si>
  <si>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</si>
  <si>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</si>
  <si>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</si>
  <si>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</si>
  <si>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</si>
  <si>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</si>
  <si>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</si>
  <si>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</si>
  <si>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</si>
  <si>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</si>
  <si>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</si>
  <si>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</si>
  <si>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</si>
  <si>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</si>
  <si>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</si>
  <si>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</si>
  <si>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</si>
  <si>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</si>
  <si>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</si>
  <si>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</si>
  <si>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</si>
  <si>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</si>
  <si>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</si>
  <si>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</si>
  <si>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</si>
  <si>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</si>
  <si>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</si>
  <si>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</si>
  <si>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</si>
  <si>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</si>
  <si>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</si>
  <si>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</si>
  <si>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</si>
  <si>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</si>
  <si>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</si>
  <si>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</si>
  <si>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</si>
  <si>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</si>
  <si>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</si>
  <si>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</si>
  <si>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</si>
  <si>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</si>
  <si>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</si>
  <si>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</si>
  <si>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</si>
  <si>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</si>
  <si>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</si>
  <si>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</si>
  <si>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</si>
  <si>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</si>
  <si>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</si>
  <si>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</si>
  <si>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</si>
  <si>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</si>
  <si>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</si>
  <si>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</si>
  <si>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</si>
  <si>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</si>
  <si>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</si>
  <si>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</si>
  <si>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</si>
  <si>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</si>
  <si>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</si>
  <si>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</si>
  <si>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</si>
  <si>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</si>
  <si>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</si>
  <si>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</si>
  <si>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</si>
  <si>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</si>
  <si>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</si>
  <si>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</si>
  <si>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</si>
  <si>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</si>
  <si>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</si>
  <si>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</si>
  <si>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</si>
  <si>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</si>
  <si>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</si>
  <si>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</si>
  <si>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</si>
  <si>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</si>
  <si>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</si>
  <si>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</si>
  <si>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</si>
  <si>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</si>
  <si>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</si>
  <si>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</si>
  <si>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</si>
  <si>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</si>
  <si>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</si>
  <si>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</si>
  <si>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</si>
  <si>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</si>
  <si>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</si>
  <si>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</si>
  <si>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</si>
  <si>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</si>
  <si>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</si>
  <si>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</si>
  <si>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</si>
  <si>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</si>
  <si>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</si>
  <si>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</si>
  <si>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</si>
  <si>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</si>
  <si>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</si>
  <si>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</si>
  <si>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</si>
  <si>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</si>
  <si>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</si>
  <si>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</si>
  <si>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</si>
  <si>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</si>
  <si>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</si>
  <si>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</si>
  <si>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</si>
  <si>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</si>
  <si>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</si>
  <si>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</si>
  <si>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</si>
  <si>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</si>
  <si>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</si>
  <si>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</si>
  <si>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</si>
  <si>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</si>
  <si>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</si>
  <si>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</si>
  <si>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</si>
  <si>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</si>
  <si>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</si>
  <si>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</si>
  <si>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</si>
  <si>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</si>
  <si>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</si>
  <si>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</si>
  <si>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</si>
  <si>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</si>
  <si>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</si>
  <si>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</si>
  <si>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</si>
  <si>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</si>
  <si>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</si>
  <si>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</si>
  <si>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</si>
  <si>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</si>
  <si>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</si>
  <si>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</si>
  <si>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</si>
  <si>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</si>
  <si>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</si>
  <si>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</si>
  <si>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</si>
  <si>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</si>
  <si>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</si>
  <si>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</si>
  <si>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</si>
  <si>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</si>
  <si>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</si>
  <si>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</si>
  <si>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</si>
  <si>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</si>
  <si>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</si>
  <si>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</si>
  <si>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</si>
  <si>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</si>
  <si>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</si>
  <si>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</si>
  <si>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</si>
  <si>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</si>
  <si>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</si>
  <si>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</si>
  <si>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</si>
  <si>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</si>
  <si>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</si>
  <si>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</si>
  <si>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</si>
  <si>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</si>
  <si>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</si>
  <si>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</si>
  <si>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</si>
  <si>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</si>
  <si>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</si>
  <si>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</si>
  <si>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</si>
  <si>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</si>
  <si>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</si>
  <si>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</si>
  <si>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</si>
  <si>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</si>
  <si>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</si>
  <si>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</si>
  <si>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</si>
  <si>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</si>
  <si>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</si>
  <si>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</si>
  <si>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</si>
  <si>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</si>
  <si>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</si>
  <si>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</si>
  <si>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</si>
  <si>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</si>
  <si>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</si>
  <si>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</si>
  <si>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</si>
  <si>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</si>
  <si>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</si>
  <si>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</si>
  <si>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</si>
  <si>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</si>
  <si>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</si>
  <si>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</si>
  <si>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</si>
  <si>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</si>
  <si>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</si>
  <si>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</si>
  <si>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</si>
  <si>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</si>
  <si>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</si>
  <si>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</si>
  <si>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</si>
  <si>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</si>
  <si>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</si>
  <si>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</si>
  <si>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</si>
  <si>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</si>
  <si>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</si>
  <si>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</si>
  <si>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</si>
  <si>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</si>
  <si>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</si>
  <si>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</si>
  <si>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</si>
  <si>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</si>
  <si>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</si>
  <si>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</si>
  <si>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</si>
  <si>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</si>
  <si>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</si>
  <si>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</si>
  <si>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</si>
  <si>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</si>
  <si>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</si>
  <si>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</si>
  <si>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</si>
  <si>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</si>
  <si>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</si>
  <si>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</si>
  <si>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</si>
  <si>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</si>
  <si>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</si>
  <si>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</si>
  <si>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</si>
  <si>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</si>
  <si>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</si>
  <si>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</si>
  <si>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</si>
  <si>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</si>
  <si>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</si>
  <si>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</si>
  <si>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</si>
  <si>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</si>
  <si>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</si>
  <si>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</si>
  <si>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</si>
  <si>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</si>
  <si>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</si>
  <si>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</si>
  <si>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</si>
  <si>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</si>
  <si>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</si>
  <si>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</si>
  <si>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</si>
  <si>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</si>
  <si>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</si>
  <si>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</si>
  <si>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</si>
  <si>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</si>
  <si>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</si>
  <si>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</si>
  <si>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</si>
  <si>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</si>
  <si>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</si>
  <si>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</si>
  <si>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</si>
  <si>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</si>
  <si>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</si>
  <si>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</si>
  <si>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</si>
  <si>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</si>
  <si>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</si>
  <si>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</si>
  <si>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</si>
  <si>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</si>
  <si>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</si>
  <si>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</si>
  <si>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</si>
  <si>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</si>
  <si>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</si>
  <si>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</si>
  <si>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</si>
  <si>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</si>
  <si>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</si>
  <si>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</si>
  <si>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</si>
  <si>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</si>
  <si>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</si>
  <si>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</si>
  <si>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</si>
  <si>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</si>
  <si>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</si>
  <si>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</si>
  <si>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</si>
  <si>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</si>
  <si>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</si>
  <si>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</si>
  <si>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</si>
  <si>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</si>
  <si>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</si>
  <si>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</si>
  <si>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</si>
  <si>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</si>
  <si>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</si>
  <si>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</si>
  <si>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</si>
  <si>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</si>
  <si>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</si>
  <si>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</si>
  <si>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</si>
  <si>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</si>
  <si>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</si>
  <si>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</si>
  <si>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</si>
  <si>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</si>
  <si>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</si>
  <si>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</si>
  <si>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</si>
  <si>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</si>
  <si>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</si>
  <si>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</si>
  <si>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</si>
  <si>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</si>
  <si>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</si>
  <si>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</si>
  <si>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</si>
  <si>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</si>
  <si>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</si>
  <si>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</si>
  <si>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</si>
  <si>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</si>
  <si>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</si>
  <si>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</si>
  <si>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</si>
  <si>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</si>
  <si>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</si>
  <si>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</si>
  <si>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</si>
  <si>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</si>
  <si>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</si>
  <si>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</si>
  <si>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</si>
  <si>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</si>
  <si>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</si>
  <si>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</si>
  <si>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</si>
  <si>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</si>
  <si>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</si>
  <si>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</si>
  <si>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</si>
  <si>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</si>
  <si>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</si>
  <si>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</si>
  <si>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</si>
  <si>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</si>
  <si>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</si>
  <si>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</si>
  <si>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</si>
  <si>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</si>
  <si>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</si>
  <si>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</si>
  <si>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</si>
  <si>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</si>
  <si>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</si>
  <si>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</si>
  <si>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</si>
  <si>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</si>
  <si>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</si>
  <si>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</si>
  <si>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</si>
  <si>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</si>
  <si>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</si>
  <si>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</si>
  <si>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</si>
  <si>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</si>
  <si>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</si>
  <si>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</si>
  <si>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</si>
  <si>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</si>
  <si>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</si>
  <si>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</si>
  <si>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</si>
  <si>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</si>
  <si>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</si>
  <si>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</si>
  <si>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</si>
  <si>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</si>
  <si>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</si>
  <si>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</si>
  <si>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</si>
  <si>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</si>
  <si>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</si>
  <si>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</si>
  <si>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</si>
  <si>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</si>
  <si>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</si>
  <si>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</si>
  <si>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</si>
  <si>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</si>
  <si>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</si>
  <si>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</si>
  <si>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</si>
  <si>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</si>
  <si>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</si>
  <si>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</si>
  <si>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</si>
  <si>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</si>
  <si>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</si>
  <si>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</si>
  <si>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</si>
  <si>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</si>
  <si>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</si>
  <si>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</si>
  <si>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</si>
  <si>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</si>
  <si>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</si>
  <si>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</si>
  <si>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</si>
  <si>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</si>
  <si>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</si>
  <si>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</si>
  <si>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</si>
  <si>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</si>
  <si>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</si>
  <si>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</si>
  <si>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</si>
  <si>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</si>
  <si>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</si>
  <si>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</si>
  <si>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</si>
  <si>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</si>
  <si>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</si>
  <si>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</si>
  <si>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</si>
  <si>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</si>
  <si>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</si>
  <si>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</si>
  <si>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</si>
  <si>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</si>
  <si>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</si>
  <si>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</si>
  <si>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</si>
  <si>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</si>
  <si>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</si>
  <si>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</si>
  <si>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</si>
  <si>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</si>
  <si>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</si>
  <si>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</si>
  <si>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</si>
  <si>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</si>
  <si>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</si>
  <si>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</si>
  <si>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</si>
  <si>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</si>
  <si>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</si>
  <si>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</si>
  <si>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</si>
  <si>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</si>
  <si>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</si>
  <si>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</si>
  <si>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</si>
  <si>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</si>
  <si>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</si>
  <si>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</si>
  <si>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</si>
  <si>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</si>
  <si>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</si>
  <si>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</si>
  <si>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</si>
  <si>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</si>
  <si>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</si>
  <si>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</si>
  <si>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</si>
  <si>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</si>
  <si>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</si>
  <si>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</si>
  <si>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</si>
  <si>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</si>
  <si>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</si>
  <si>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</si>
  <si>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</si>
  <si>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</si>
  <si>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</si>
  <si>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</si>
  <si>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</si>
  <si>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</si>
  <si>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</si>
  <si>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</si>
  <si>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</si>
  <si>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</si>
  <si>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</si>
  <si>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</si>
  <si>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</si>
  <si>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</si>
  <si>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</si>
  <si>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</si>
  <si>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</si>
  <si>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</si>
  <si>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</si>
  <si>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</si>
  <si>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</si>
  <si>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</si>
  <si>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</si>
  <si>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</si>
  <si>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</si>
  <si>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</si>
  <si>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</si>
  <si>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</si>
  <si>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</si>
  <si>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</si>
  <si>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</si>
  <si>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</si>
  <si>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</si>
  <si>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</si>
  <si>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</si>
  <si>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</si>
  <si>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</si>
  <si>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</si>
  <si>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</si>
  <si>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</si>
  <si>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</si>
  <si>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</si>
  <si>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</si>
  <si>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</si>
  <si>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</si>
  <si>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</si>
  <si>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</si>
  <si>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</si>
  <si>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</si>
  <si>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</si>
  <si>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</si>
  <si>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</si>
  <si>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</si>
  <si>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</si>
  <si>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</si>
  <si>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</si>
  <si>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</si>
  <si>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</si>
  <si>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</si>
  <si>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</si>
  <si>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</si>
  <si>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</si>
  <si>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</si>
  <si>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</si>
  <si>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</si>
  <si>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</si>
  <si>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</si>
  <si>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</si>
  <si>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</si>
  <si>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</si>
  <si>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</si>
  <si>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</si>
  <si>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</si>
  <si>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</si>
  <si>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</si>
  <si>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</si>
  <si>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</si>
  <si>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</si>
  <si>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</si>
  <si>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</si>
  <si>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</si>
  <si>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</si>
  <si>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</si>
  <si>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</si>
  <si>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</si>
  <si>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</si>
  <si>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</si>
  <si>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</si>
  <si>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</si>
  <si>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</si>
  <si>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</si>
  <si>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</si>
  <si>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</si>
  <si>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</si>
  <si>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</si>
  <si>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</si>
  <si>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</si>
  <si>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</si>
  <si>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</si>
  <si>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</si>
  <si>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</si>
  <si>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</si>
  <si>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</si>
  <si>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</si>
  <si>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</si>
  <si>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</si>
  <si>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</si>
  <si>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</si>
  <si>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</si>
  <si>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</si>
  <si>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</si>
  <si>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</si>
  <si>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</si>
  <si>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</si>
  <si>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</si>
  <si>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</si>
  <si>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</si>
  <si>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</si>
  <si>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</si>
  <si>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</si>
  <si>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</si>
  <si>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</si>
  <si>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</si>
  <si>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</si>
  <si>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</si>
  <si>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</si>
  <si>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</si>
  <si>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</si>
  <si>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</si>
  <si>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</si>
  <si>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</si>
  <si>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</si>
  <si>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</si>
  <si>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</si>
  <si>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</si>
  <si>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</si>
  <si>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</si>
  <si>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</si>
  <si>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</si>
  <si>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</si>
  <si>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</si>
  <si>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</si>
  <si>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</si>
  <si>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</si>
  <si>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</si>
  <si>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</si>
  <si>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</si>
  <si>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</si>
  <si>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</si>
  <si>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</si>
  <si>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</si>
  <si>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</si>
  <si>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</si>
  <si>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</si>
  <si>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</si>
  <si>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</si>
  <si>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</si>
  <si>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</si>
  <si>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</si>
  <si>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</si>
  <si>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</si>
  <si>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</si>
  <si>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</si>
  <si>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</si>
  <si>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</si>
  <si>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</si>
  <si>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</si>
  <si>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</si>
  <si>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</si>
  <si>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</si>
  <si>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</si>
  <si>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</si>
  <si>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</si>
  <si>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</si>
  <si>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</si>
  <si>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</si>
  <si>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</si>
  <si>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</si>
  <si>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</si>
  <si>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</si>
  <si>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</si>
  <si>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</si>
  <si>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</si>
  <si>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</si>
  <si>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</si>
  <si>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</si>
  <si>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</si>
  <si>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</si>
  <si>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</si>
  <si>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</si>
  <si>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</si>
  <si>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</si>
  <si>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</si>
  <si>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</si>
  <si>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</si>
  <si>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</si>
  <si>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</si>
  <si>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</si>
  <si>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</si>
  <si>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</si>
  <si>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</si>
  <si>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</si>
  <si>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</si>
  <si>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</si>
  <si>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</si>
  <si>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</si>
  <si>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</si>
  <si>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</si>
  <si>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</si>
  <si>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</si>
  <si>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</si>
  <si>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</si>
  <si>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</si>
  <si>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</si>
  <si>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</si>
  <si>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</si>
  <si>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</si>
  <si>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</si>
  <si>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</si>
  <si>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</si>
  <si>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</si>
  <si>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</si>
  <si>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</si>
  <si>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</si>
  <si>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</si>
  <si>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</si>
  <si>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</si>
  <si>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</si>
  <si>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</si>
  <si>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</si>
  <si>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</si>
  <si>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</si>
  <si>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</si>
  <si>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</si>
  <si>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</si>
  <si>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</si>
  <si>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</si>
  <si>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</si>
  <si>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</si>
  <si>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</si>
  <si>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</si>
  <si>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</si>
  <si>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</si>
  <si>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</si>
  <si>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</si>
  <si>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</si>
  <si>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</si>
  <si>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</si>
  <si>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</si>
  <si>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</si>
  <si>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</si>
  <si>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</si>
  <si>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</si>
  <si>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</si>
  <si>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</si>
  <si>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</si>
  <si>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</si>
  <si>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</si>
  <si>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</si>
  <si>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</si>
  <si>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</si>
  <si>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</si>
  <si>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</si>
  <si>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</si>
  <si>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</si>
  <si>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</si>
  <si>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</si>
  <si>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</si>
  <si>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</si>
  <si>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</si>
  <si>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</si>
  <si>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</si>
  <si>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</si>
  <si>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</si>
  <si>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</si>
  <si>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</si>
  <si>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</si>
  <si>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</si>
  <si>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</si>
  <si>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</si>
  <si>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</si>
  <si>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</si>
  <si>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</si>
  <si>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</si>
  <si>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</si>
  <si>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</si>
  <si>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</si>
  <si>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</si>
  <si>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</si>
  <si>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</si>
  <si>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</si>
  <si>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</si>
  <si>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</si>
  <si>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</si>
  <si>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</si>
  <si>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</si>
  <si>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</si>
  <si>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</si>
  <si>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</si>
  <si>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</si>
  <si>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</si>
  <si>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</si>
  <si>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</si>
  <si>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</si>
  <si>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</si>
  <si>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</si>
  <si>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</si>
  <si>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</si>
  <si>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</si>
  <si>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</si>
  <si>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</si>
  <si>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</si>
  <si>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</si>
  <si>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</si>
  <si>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</si>
  <si>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</si>
  <si>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</si>
  <si>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</si>
  <si>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</si>
  <si>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</si>
  <si>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</si>
  <si>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</si>
  <si>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</si>
  <si>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</si>
  <si>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</si>
  <si>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</si>
  <si>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</si>
  <si>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</si>
  <si>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</si>
  <si>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</si>
  <si>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</si>
  <si>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</si>
  <si>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</si>
  <si>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</si>
  <si>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</si>
  <si>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</si>
  <si>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</si>
  <si>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</si>
  <si>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</si>
  <si>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</si>
  <si>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</si>
  <si>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</si>
  <si>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</si>
  <si>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</si>
  <si>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</si>
  <si>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</si>
  <si>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</si>
  <si>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</si>
  <si>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</si>
  <si>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</si>
  <si>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</si>
  <si>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</si>
  <si>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</si>
  <si>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</si>
  <si>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</si>
  <si>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</si>
  <si>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</si>
  <si>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</si>
  <si>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</si>
  <si>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</si>
  <si>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</si>
  <si>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</si>
  <si>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</si>
  <si>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</si>
  <si>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</si>
  <si>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</si>
  <si>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</si>
  <si>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</si>
  <si>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</si>
  <si>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</si>
  <si>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</si>
  <si>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</si>
  <si>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</si>
  <si>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</si>
  <si>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</si>
  <si>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</si>
  <si>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</si>
  <si>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</si>
  <si>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</si>
  <si>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</si>
  <si>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</si>
  <si>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</si>
  <si>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</si>
  <si>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</si>
  <si>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</si>
  <si>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</si>
  <si>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</si>
  <si>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</si>
  <si>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</si>
  <si>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</si>
  <si>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</si>
  <si>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</si>
  <si>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</si>
  <si>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</si>
  <si>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</si>
  <si>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</si>
  <si>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</si>
  <si>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</si>
  <si>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</si>
  <si>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</si>
  <si>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</si>
  <si>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</si>
  <si>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</si>
  <si>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</si>
  <si>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</si>
  <si>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</si>
  <si>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</si>
  <si>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</si>
  <si>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</si>
  <si>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</si>
  <si>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</si>
  <si>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</si>
  <si>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</si>
  <si>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</si>
  <si>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</si>
  <si>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</si>
  <si>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</si>
  <si>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</si>
  <si>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</si>
  <si>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</si>
  <si>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</si>
  <si>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</si>
  <si>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</si>
  <si>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</si>
  <si>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</si>
  <si>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</si>
  <si>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</si>
  <si>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</si>
  <si>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</si>
  <si>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</si>
  <si>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</si>
  <si>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</si>
  <si>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</si>
  <si>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</si>
  <si>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</si>
  <si>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</si>
  <si>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</si>
  <si>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</si>
  <si>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</si>
  <si>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</si>
  <si>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</si>
  <si>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</si>
  <si>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</si>
  <si>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</si>
  <si>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</si>
  <si>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</si>
  <si>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</si>
  <si>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</si>
  <si>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</si>
  <si>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</si>
  <si>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</si>
  <si>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</si>
  <si>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</si>
  <si>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</si>
  <si>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</si>
  <si>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</si>
  <si>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</si>
  <si>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</si>
  <si>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</si>
  <si>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</si>
  <si>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</si>
  <si>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</si>
  <si>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</si>
  <si>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</si>
  <si>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</si>
  <si>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</si>
  <si>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</si>
  <si>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</si>
  <si>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</si>
  <si>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</si>
  <si>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</si>
  <si>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</si>
  <si>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</si>
  <si>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</si>
  <si>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</si>
  <si>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</si>
  <si>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</si>
  <si>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</si>
  <si>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</si>
  <si>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</si>
  <si>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</si>
  <si>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</si>
  <si>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</si>
  <si>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</si>
  <si>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</si>
  <si>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</si>
  <si>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</si>
  <si>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</si>
  <si>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</si>
  <si>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</si>
  <si>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</si>
  <si>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</si>
  <si>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</si>
  <si>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</si>
  <si>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</si>
  <si>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</si>
  <si>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</si>
  <si>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</si>
  <si>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</si>
  <si>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</si>
  <si>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</si>
  <si>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</si>
  <si>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</si>
  <si>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</si>
  <si>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</si>
  <si>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</si>
  <si>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</si>
  <si>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</si>
  <si>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</si>
  <si>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</si>
  <si>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</si>
  <si>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</si>
  <si>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</si>
  <si>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</si>
  <si>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</si>
  <si>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</si>
  <si>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</si>
  <si>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</si>
  <si>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</si>
  <si>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</si>
  <si>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</si>
  <si>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</si>
  <si>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</si>
  <si>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</si>
  <si>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</si>
  <si>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</si>
  <si>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</si>
  <si>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</si>
  <si>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</si>
  <si>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</si>
  <si>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</si>
  <si>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</si>
  <si>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</si>
  <si>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</si>
  <si>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</si>
  <si>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</si>
  <si>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</si>
  <si>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</si>
  <si>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</si>
  <si>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</si>
  <si>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</si>
  <si>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</si>
  <si>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</si>
  <si>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</si>
  <si>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</si>
  <si>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</si>
  <si>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</si>
  <si>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</si>
  <si>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</si>
  <si>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</si>
  <si>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</si>
  <si>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</si>
  <si>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</si>
  <si>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</si>
  <si>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</si>
  <si>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</si>
  <si>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</si>
  <si>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</si>
  <si>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</si>
  <si>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</si>
  <si>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</si>
  <si>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</si>
  <si>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</si>
  <si>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</si>
  <si>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</si>
  <si>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</si>
  <si>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</si>
  <si>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</si>
  <si>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</si>
  <si>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</si>
  <si>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</si>
  <si>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</si>
  <si>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</si>
  <si>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</si>
  <si>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</si>
  <si>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</si>
  <si>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</si>
  <si>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</si>
  <si>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</si>
  <si>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</si>
  <si>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</si>
  <si>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</si>
  <si>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</si>
  <si>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</si>
  <si>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</si>
  <si>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</si>
  <si>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</si>
  <si>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</si>
  <si>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</si>
  <si>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</si>
  <si>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</si>
  <si>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</si>
  <si>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</si>
  <si>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</si>
  <si>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</si>
  <si>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</si>
  <si>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</si>
  <si>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</si>
  <si>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</si>
  <si>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</si>
  <si>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</si>
  <si>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</si>
  <si>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</si>
  <si>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</si>
  <si>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</si>
  <si>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</si>
  <si>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</si>
  <si>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</si>
  <si>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</si>
  <si>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</si>
  <si>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</si>
  <si>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</si>
  <si>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</si>
  <si>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</si>
  <si>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</si>
  <si>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</si>
  <si>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</si>
  <si>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</si>
  <si>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</si>
  <si>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</si>
  <si>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</si>
  <si>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</si>
  <si>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</si>
  <si>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</si>
  <si>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</si>
  <si>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</si>
  <si>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</si>
  <si>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</si>
  <si>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</si>
  <si>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</si>
  <si>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</si>
  <si>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</si>
  <si>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</si>
  <si>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</si>
  <si>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</si>
  <si>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</si>
  <si>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</si>
  <si>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</si>
  <si>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</si>
  <si>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</si>
  <si>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</si>
  <si>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</si>
  <si>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</si>
  <si>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</si>
  <si>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</si>
  <si>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</si>
  <si>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</si>
  <si>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</si>
  <si>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</si>
  <si>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</si>
  <si>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</si>
  <si>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</si>
  <si>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</si>
  <si>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</si>
  <si>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</si>
  <si>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</si>
  <si>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</si>
  <si>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</si>
  <si>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</si>
  <si>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</si>
  <si>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</si>
  <si>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</si>
  <si>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</si>
  <si>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</si>
  <si>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</si>
  <si>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</si>
  <si>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</si>
  <si>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</si>
  <si>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</si>
  <si>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</si>
  <si>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</si>
  <si>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</si>
  <si>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</si>
  <si>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</si>
  <si>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</si>
  <si>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</si>
  <si>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</si>
  <si>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</si>
  <si>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</si>
  <si>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</si>
  <si>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</si>
  <si>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</si>
  <si>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</si>
  <si>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</si>
  <si>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</si>
  <si>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</si>
  <si>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</si>
  <si>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</si>
  <si>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</si>
  <si>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</si>
  <si>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</si>
  <si>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</si>
  <si>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</si>
  <si>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</si>
  <si>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</si>
  <si>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</si>
  <si>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</si>
  <si>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</si>
  <si>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</si>
  <si>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</si>
  <si>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</si>
  <si>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</si>
  <si>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</si>
  <si>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</si>
  <si>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</si>
  <si>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</si>
  <si>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</si>
  <si>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</si>
  <si>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</si>
  <si>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</si>
  <si>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</si>
  <si>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</si>
  <si>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</si>
  <si>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</si>
  <si>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</si>
  <si>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</si>
  <si>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</si>
  <si>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</si>
  <si>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</si>
  <si>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</si>
  <si>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</si>
  <si>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</si>
  <si>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</si>
  <si>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</si>
  <si>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</si>
  <si>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</si>
  <si>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</si>
  <si>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</si>
  <si>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</si>
  <si>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</si>
  <si>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</si>
  <si>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</si>
  <si>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</si>
  <si>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</si>
  <si>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</si>
  <si>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</si>
  <si>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</si>
  <si>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</si>
  <si>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</si>
  <si>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</si>
  <si>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</si>
  <si>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</si>
  <si>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</si>
  <si>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</si>
  <si>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</si>
  <si>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</si>
  <si>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</si>
  <si>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</si>
  <si>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</si>
  <si>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</si>
  <si>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</si>
  <si>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</si>
  <si>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</si>
  <si>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</si>
  <si>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</si>
  <si>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</si>
  <si>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</si>
  <si>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</si>
  <si>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</si>
  <si>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</si>
  <si>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</si>
  <si>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</si>
  <si>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</si>
  <si>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</si>
  <si>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</si>
  <si>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</si>
  <si>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</si>
  <si>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</si>
  <si>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</si>
  <si>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</si>
  <si>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</si>
  <si>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</si>
  <si>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</si>
  <si>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</si>
  <si>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</si>
  <si>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</si>
  <si>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</si>
  <si>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</si>
  <si>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</si>
  <si>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</si>
  <si>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</si>
  <si>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</si>
  <si>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</si>
  <si>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</si>
  <si>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</si>
  <si>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</si>
  <si>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</si>
  <si>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</si>
  <si>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</si>
  <si>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</si>
  <si>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</si>
  <si>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</si>
  <si>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</si>
  <si>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</si>
  <si>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</si>
  <si>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</si>
  <si>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</si>
  <si>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</si>
  <si>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</si>
  <si>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</si>
  <si>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</si>
  <si>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</si>
  <si>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</si>
  <si>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</si>
  <si>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</si>
  <si>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</si>
  <si>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</si>
  <si>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</si>
  <si>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</si>
  <si>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</si>
  <si>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</si>
  <si>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</si>
  <si>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</si>
  <si>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</si>
  <si>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</si>
  <si>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</si>
  <si>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</si>
  <si>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</si>
  <si>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</si>
  <si>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</si>
  <si>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</si>
  <si>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</si>
  <si>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</si>
  <si>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</si>
  <si>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</si>
  <si>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</si>
  <si>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</si>
  <si>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</si>
  <si>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</si>
  <si>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</si>
  <si>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</si>
  <si>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</si>
  <si>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</si>
  <si>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</si>
  <si>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</si>
  <si>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</si>
  <si>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</si>
  <si>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</si>
  <si>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</si>
  <si>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</si>
  <si>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</si>
  <si>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</si>
  <si>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</si>
  <si>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</si>
  <si>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</si>
  <si>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</si>
  <si>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</si>
  <si>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</si>
  <si>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</si>
  <si>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</si>
  <si>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</si>
  <si>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</si>
  <si>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</si>
  <si>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</si>
  <si>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</si>
  <si>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</si>
  <si>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</si>
  <si>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</si>
  <si>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</si>
  <si>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</si>
  <si>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</si>
  <si>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</si>
  <si>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</si>
  <si>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</si>
  <si>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</si>
  <si>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</si>
  <si>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</si>
  <si>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</si>
  <si>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</si>
  <si>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</si>
  <si>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</si>
  <si>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</si>
  <si>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</si>
  <si>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</si>
  <si>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</si>
  <si>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</si>
  <si>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</si>
  <si>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</si>
  <si>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</si>
  <si>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</si>
  <si>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</si>
  <si>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</si>
  <si>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</si>
  <si>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</si>
  <si>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</si>
  <si>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</si>
  <si>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</si>
  <si>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</si>
  <si>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</si>
  <si>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</si>
  <si>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</si>
  <si>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</si>
  <si>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</si>
  <si>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</si>
  <si>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</si>
  <si>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</si>
  <si>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</si>
  <si>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</si>
  <si>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</si>
  <si>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</si>
  <si>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</si>
  <si>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</si>
  <si>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</si>
  <si>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</si>
  <si>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</si>
  <si>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</si>
  <si>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</si>
  <si>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</si>
  <si>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</si>
  <si>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</si>
  <si>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</si>
  <si>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</si>
  <si>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</si>
  <si>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</si>
  <si>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</si>
  <si>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</si>
  <si>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</si>
  <si>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</si>
  <si>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</si>
  <si>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</si>
  <si>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</si>
  <si>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</si>
  <si>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</si>
  <si>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</si>
  <si>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</si>
  <si>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</si>
  <si>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</si>
  <si>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</si>
  <si>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</si>
  <si>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</si>
  <si>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</si>
  <si>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</si>
  <si>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</si>
  <si>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</si>
  <si>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</si>
  <si>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</si>
  <si>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</si>
  <si>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</si>
  <si>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</si>
  <si>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</si>
  <si>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</si>
  <si>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</si>
  <si>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</si>
  <si>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</si>
  <si>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</si>
  <si>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</si>
  <si>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</si>
  <si>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</si>
  <si>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</si>
  <si>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</si>
  <si>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</si>
  <si>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</si>
  <si>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</si>
  <si>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</si>
  <si>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</si>
  <si>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</si>
  <si>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</si>
  <si>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</si>
  <si>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</si>
  <si>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</si>
  <si>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</si>
  <si>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</si>
  <si>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</si>
  <si>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</si>
  <si>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</si>
  <si>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</si>
  <si>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</si>
  <si>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</si>
  <si>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</si>
  <si>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</si>
  <si>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</si>
  <si>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</si>
  <si>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</si>
  <si>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</si>
  <si>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</si>
  <si>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</si>
  <si>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</si>
  <si>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</si>
  <si>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</si>
  <si>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</si>
  <si>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</si>
  <si>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</si>
  <si>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</si>
  <si>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</si>
  <si>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</si>
  <si>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</si>
  <si>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</si>
  <si>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</si>
  <si>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</si>
  <si>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</si>
  <si>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</si>
  <si>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</si>
  <si>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</si>
  <si>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</si>
  <si>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</si>
  <si>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</si>
  <si>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</si>
  <si>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</si>
  <si>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</si>
  <si>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</si>
  <si>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</si>
  <si>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</si>
  <si>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</si>
  <si>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</si>
  <si>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</si>
  <si>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</si>
  <si>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</si>
  <si>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</si>
  <si>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</si>
  <si>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</si>
  <si>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</si>
  <si>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</si>
  <si>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</si>
  <si>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</si>
  <si>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</si>
  <si>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</si>
  <si>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</si>
  <si>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</si>
  <si>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</si>
  <si>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</si>
  <si>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</si>
  <si>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</si>
  <si>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</si>
  <si>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</si>
  <si>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</si>
  <si>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</si>
  <si>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</si>
  <si>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</si>
  <si>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</si>
  <si>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</si>
  <si>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</si>
  <si>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</si>
  <si>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</si>
  <si>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</si>
  <si>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</si>
  <si>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</si>
  <si>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</si>
  <si>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</si>
  <si>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</si>
  <si>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</si>
  <si>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</si>
  <si>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</si>
  <si>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</si>
  <si>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</si>
  <si>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</si>
  <si>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</si>
  <si>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</si>
  <si>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</si>
  <si>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</si>
  <si>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</si>
  <si>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</si>
  <si>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</si>
  <si>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</si>
  <si>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</si>
  <si>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</si>
  <si>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</si>
  <si>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</si>
  <si>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</si>
  <si>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</si>
  <si>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</si>
  <si>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</si>
  <si>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</si>
  <si>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</si>
  <si>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</si>
  <si>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</si>
  <si>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</si>
  <si>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</si>
  <si>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</si>
  <si>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</si>
  <si>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</si>
  <si>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</si>
  <si>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</si>
  <si>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</si>
  <si>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</si>
  <si>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</si>
  <si>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</si>
  <si>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</si>
  <si>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</si>
  <si>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</si>
  <si>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</si>
  <si>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</si>
  <si>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</si>
  <si>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</si>
  <si>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</si>
  <si>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</si>
  <si>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</si>
  <si>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</si>
  <si>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</si>
  <si>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</si>
  <si>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</si>
  <si>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</si>
  <si>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</si>
  <si>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</si>
  <si>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</si>
  <si>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</si>
  <si>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</si>
  <si>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</si>
  <si>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</si>
  <si>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</si>
  <si>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</si>
  <si>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</si>
  <si>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</si>
  <si>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</si>
  <si>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</si>
  <si>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</si>
  <si>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</si>
  <si>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</si>
  <si>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</si>
  <si>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</si>
  <si>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</si>
  <si>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</si>
  <si>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</si>
  <si>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</si>
  <si>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</si>
  <si>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</si>
  <si>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</si>
  <si>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</si>
  <si>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</si>
  <si>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</si>
  <si>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</si>
  <si>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</si>
  <si>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</si>
  <si>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</si>
  <si>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</si>
  <si>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</si>
  <si>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</si>
  <si>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</si>
  <si>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</si>
  <si>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</si>
  <si>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</si>
  <si>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</si>
  <si>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</si>
  <si>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</si>
  <si>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</si>
  <si>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</si>
  <si>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</si>
  <si>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</si>
  <si>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</si>
  <si>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</si>
  <si>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</si>
  <si>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</si>
  <si>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</si>
  <si>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</si>
  <si>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</si>
  <si>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</si>
  <si>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</si>
  <si>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</si>
  <si>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</si>
  <si>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</si>
  <si>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</si>
  <si>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</si>
  <si>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</si>
  <si>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</si>
  <si>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</si>
  <si>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</si>
  <si>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</si>
  <si>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</si>
  <si>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</si>
  <si>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</si>
  <si>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</si>
  <si>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</si>
  <si>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</si>
  <si>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</si>
  <si>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</si>
  <si>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</si>
  <si>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</si>
  <si>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</si>
  <si>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</si>
  <si>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</si>
  <si>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</si>
  <si>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</si>
  <si>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</si>
  <si>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</si>
  <si>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</si>
  <si>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</si>
  <si>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</si>
  <si>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</si>
  <si>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</si>
  <si>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</si>
  <si>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</si>
  <si>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</si>
  <si>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</si>
  <si>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</si>
  <si>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</si>
  <si>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</si>
  <si>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</si>
  <si>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</si>
  <si>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</si>
  <si>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</si>
  <si>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</si>
  <si>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</si>
  <si>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</si>
  <si>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</si>
  <si>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</si>
  <si>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</si>
  <si>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</si>
  <si>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</si>
  <si>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</si>
  <si>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</si>
  <si>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</si>
  <si>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</si>
  <si>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</si>
  <si>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</si>
  <si>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</si>
  <si>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</si>
  <si>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</si>
  <si>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</si>
  <si>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</si>
  <si>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</si>
  <si>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</si>
  <si>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</si>
  <si>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</si>
  <si>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</si>
  <si>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</si>
  <si>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</si>
  <si>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</si>
  <si>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</si>
  <si>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</si>
  <si>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</si>
  <si>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</si>
  <si>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</si>
  <si>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</si>
  <si>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</si>
  <si>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</si>
  <si>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</si>
  <si>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</si>
  <si>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</si>
  <si>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</si>
  <si>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</si>
  <si>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</si>
  <si>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</si>
  <si>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</si>
  <si>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</si>
  <si>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</si>
  <si>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</si>
  <si>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</si>
  <si>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</si>
  <si>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</si>
  <si>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</si>
  <si>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</si>
  <si>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</si>
  <si>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</si>
  <si>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</si>
  <si>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</si>
  <si>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</si>
  <si>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</si>
  <si>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</si>
  <si>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</si>
  <si>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</si>
  <si>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</si>
  <si>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</si>
  <si>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</si>
  <si>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</si>
  <si>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</si>
  <si>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</si>
  <si>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</si>
  <si>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</si>
  <si>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</si>
  <si>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</si>
  <si>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</si>
  <si>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</si>
  <si>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</si>
  <si>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</si>
  <si>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</si>
  <si>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</si>
  <si>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</si>
  <si>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</si>
  <si>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</si>
  <si>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</si>
  <si>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</si>
  <si>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</si>
  <si>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</si>
  <si>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</si>
  <si>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</si>
  <si>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</si>
  <si>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</si>
  <si>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</si>
  <si>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</si>
  <si>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</si>
  <si>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</si>
  <si>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</si>
  <si>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</si>
  <si>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</si>
  <si>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</si>
  <si>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</si>
  <si>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</si>
  <si>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</si>
  <si>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</si>
  <si>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</si>
  <si>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</si>
  <si>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</si>
  <si>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</si>
  <si>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</si>
  <si>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</si>
  <si>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</si>
  <si>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</si>
  <si>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</si>
  <si>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</si>
  <si>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</si>
  <si>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</si>
  <si>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</si>
  <si>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</si>
  <si>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</si>
  <si>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</si>
  <si>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</si>
  <si>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</si>
  <si>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</si>
  <si>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</si>
  <si>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</si>
  <si>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</si>
  <si>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</si>
  <si>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</si>
  <si>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</si>
  <si>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</si>
  <si>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</si>
  <si>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</si>
  <si>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</si>
  <si>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</si>
  <si>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</si>
  <si>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</si>
  <si>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</si>
  <si>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</si>
  <si>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</si>
  <si>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</si>
  <si>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</si>
  <si>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</si>
  <si>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</si>
  <si>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</si>
  <si>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</si>
  <si>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</si>
  <si>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</si>
  <si>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</si>
  <si>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</si>
  <si>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</si>
  <si>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</si>
  <si>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</si>
  <si>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</si>
  <si>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</si>
  <si>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</si>
  <si>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</si>
  <si>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</si>
  <si>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</si>
  <si>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</si>
  <si>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</si>
  <si>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</si>
  <si>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</si>
  <si>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</si>
  <si>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</si>
  <si>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</si>
  <si>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</si>
  <si>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</si>
  <si>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</si>
  <si>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</si>
  <si>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</si>
  <si>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</si>
  <si>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</si>
  <si>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</si>
  <si>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</si>
  <si>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</si>
  <si>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</si>
  <si>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</si>
  <si>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</si>
  <si>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</si>
  <si>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</si>
  <si>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</si>
  <si>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</si>
  <si>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</si>
  <si>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</si>
  <si>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</si>
  <si>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</si>
  <si>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</si>
  <si>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</si>
  <si>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</si>
  <si>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</si>
  <si>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</si>
  <si>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</si>
  <si>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</si>
  <si>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</si>
  <si>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</si>
  <si>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</si>
  <si>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</si>
  <si>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</si>
  <si>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</si>
  <si>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</si>
  <si>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</si>
  <si>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</si>
  <si>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</si>
  <si>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</si>
  <si>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</si>
  <si>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</si>
  <si>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</si>
  <si>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</si>
  <si>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</si>
  <si>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</si>
  <si>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</si>
  <si>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</si>
  <si>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</si>
  <si>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</si>
  <si>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</si>
  <si>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</si>
  <si>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</si>
  <si>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</si>
  <si>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</si>
  <si>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</si>
  <si>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</si>
  <si>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</si>
  <si>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</si>
  <si>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</si>
  <si>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</si>
  <si>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</si>
  <si>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</si>
  <si>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</si>
  <si>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</si>
  <si>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</si>
  <si>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</si>
  <si>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</si>
  <si>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</si>
  <si>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</si>
  <si>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</si>
  <si>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</si>
  <si>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</si>
  <si>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</si>
  <si>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</si>
  <si>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</si>
  <si>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</si>
  <si>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</si>
  <si>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</si>
  <si>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</si>
  <si>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</si>
  <si>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</si>
  <si>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</si>
  <si>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</si>
  <si>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</si>
  <si>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</si>
  <si>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</si>
  <si>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</si>
  <si>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</si>
  <si>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</si>
  <si>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</si>
  <si>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</si>
  <si>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</si>
  <si>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</si>
  <si>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</si>
  <si>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</si>
  <si>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</si>
  <si>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</si>
  <si>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</si>
  <si>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</si>
  <si>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</si>
  <si>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</si>
  <si>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</si>
  <si>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</si>
  <si>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</si>
  <si>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</si>
  <si>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</si>
  <si>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</si>
  <si>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</si>
  <si>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</si>
  <si>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</si>
  <si>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</si>
  <si>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</si>
  <si>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</si>
  <si>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</si>
  <si>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</si>
  <si>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</si>
  <si>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</si>
  <si>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</si>
  <si>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</si>
  <si>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</si>
  <si>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</si>
  <si>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</si>
  <si>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</si>
  <si>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</si>
  <si>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</si>
  <si>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</si>
  <si>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</si>
  <si>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</si>
  <si>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</si>
  <si>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</si>
  <si>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</si>
  <si>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</si>
  <si>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</si>
  <si>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</si>
  <si>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</si>
  <si>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</si>
  <si>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</si>
  <si>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</si>
  <si>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</si>
  <si>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</si>
  <si>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</si>
  <si>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</si>
  <si>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</si>
  <si>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</si>
  <si>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</si>
  <si>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</si>
  <si>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</si>
  <si>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</si>
  <si>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</si>
  <si>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</si>
  <si>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</si>
  <si>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</si>
  <si>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</si>
  <si>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</si>
  <si>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</si>
  <si>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</si>
  <si>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</si>
  <si>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</si>
  <si>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</si>
  <si>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</si>
  <si>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</si>
  <si>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</si>
  <si>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</si>
  <si>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</si>
  <si>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</si>
  <si>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</si>
  <si>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</si>
  <si>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</si>
  <si>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</si>
  <si>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</si>
  <si>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</si>
  <si>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</si>
  <si>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</si>
  <si>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</si>
  <si>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</si>
  <si>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</si>
  <si>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</si>
  <si>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</si>
  <si>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</si>
  <si>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</si>
  <si>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</si>
  <si>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</si>
  <si>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</si>
  <si>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</si>
  <si>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</si>
  <si>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</si>
  <si>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</si>
  <si>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</si>
  <si>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</si>
  <si>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</si>
  <si>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</si>
  <si>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</si>
  <si>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</si>
  <si>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</si>
  <si>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</si>
  <si>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</si>
  <si>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</si>
  <si>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</si>
  <si>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</si>
  <si>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</si>
  <si>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</si>
  <si>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</si>
  <si>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</si>
  <si>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</si>
  <si>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</si>
  <si>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</si>
  <si>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</si>
  <si>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</si>
  <si>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</si>
  <si>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</si>
  <si>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</si>
  <si>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</si>
  <si>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</si>
  <si>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</si>
  <si>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</si>
  <si>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</si>
  <si>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</si>
  <si>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</si>
  <si>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</si>
  <si>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</si>
  <si>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</si>
  <si>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</si>
  <si>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</si>
  <si>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</si>
  <si>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</si>
  <si>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</si>
  <si>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</si>
  <si>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</si>
  <si>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</si>
  <si>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</si>
  <si>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</si>
  <si>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</si>
  <si>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</si>
  <si>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</si>
  <si>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</si>
  <si>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</si>
  <si>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</si>
  <si>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</si>
  <si>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</si>
  <si>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</si>
  <si>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</si>
  <si>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</si>
  <si>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</si>
  <si>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</si>
  <si>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</si>
  <si>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</si>
  <si>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</si>
  <si>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</si>
  <si>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</si>
  <si>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</si>
  <si>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</si>
  <si>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</si>
  <si>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</si>
  <si>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</si>
  <si>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</si>
  <si>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</si>
  <si>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</si>
  <si>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</si>
  <si>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</si>
  <si>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</si>
  <si>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</si>
  <si>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</si>
  <si>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</si>
  <si>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</si>
  <si>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</si>
  <si>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</si>
  <si>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</si>
  <si>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</si>
  <si>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</si>
  <si>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</si>
  <si>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</si>
  <si>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</si>
  <si>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</si>
  <si>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</si>
  <si>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</si>
  <si>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</si>
  <si>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</si>
  <si>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</si>
  <si>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</si>
  <si>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</si>
  <si>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</si>
  <si>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</si>
  <si>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</si>
  <si>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</si>
  <si>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</si>
  <si>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</si>
  <si>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</si>
  <si>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</si>
  <si>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</si>
  <si>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</si>
  <si>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</si>
  <si>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</si>
  <si>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</si>
  <si>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</si>
  <si>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</si>
  <si>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</si>
  <si>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</si>
  <si>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</si>
  <si>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</si>
  <si>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</si>
  <si>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</si>
  <si>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</si>
  <si>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</si>
  <si>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</si>
  <si>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</si>
  <si>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</si>
  <si>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</si>
  <si>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</si>
  <si>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</si>
  <si>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</si>
  <si>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</si>
  <si>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</si>
  <si>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</si>
  <si>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</si>
  <si>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</si>
  <si>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</si>
  <si>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</si>
  <si>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</si>
  <si>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</si>
  <si>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</si>
  <si>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</si>
  <si>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</si>
  <si>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</si>
  <si>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</si>
  <si>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</si>
  <si>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</si>
  <si>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</si>
  <si>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</si>
  <si>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</si>
  <si>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</si>
  <si>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</si>
  <si>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</si>
  <si>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</si>
  <si>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</si>
  <si>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</si>
  <si>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</si>
  <si>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</si>
  <si>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</si>
  <si>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</si>
  <si>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</si>
  <si>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</si>
  <si>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</si>
  <si>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</si>
  <si>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</si>
  <si>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</si>
  <si>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</si>
  <si>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</si>
  <si>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</si>
  <si>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</si>
  <si>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</si>
  <si>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</si>
  <si>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</si>
  <si>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</si>
  <si>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</si>
  <si>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</si>
  <si>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</si>
  <si>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</si>
  <si>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</si>
  <si>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</si>
  <si>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</si>
  <si>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</si>
  <si>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</si>
  <si>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</si>
  <si>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</si>
  <si>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</si>
  <si>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</si>
  <si>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</si>
  <si>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</si>
  <si>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</si>
  <si>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</si>
  <si>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</si>
  <si>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</si>
  <si>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</si>
  <si>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</si>
  <si>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</si>
  <si>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</si>
  <si>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</si>
  <si>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</si>
  <si>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</si>
  <si>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</si>
  <si>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</si>
  <si>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</si>
  <si>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</si>
  <si>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</si>
  <si>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</si>
  <si>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</si>
  <si>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</si>
  <si>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</si>
  <si>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</si>
  <si>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</si>
  <si>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</si>
  <si>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</si>
  <si>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</si>
  <si>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</si>
  <si>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</si>
  <si>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</si>
  <si>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</si>
  <si>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</si>
  <si>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</si>
  <si>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</si>
  <si>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</si>
  <si>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</si>
  <si>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</si>
  <si>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</si>
  <si>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</si>
  <si>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</si>
  <si>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</si>
  <si>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</si>
  <si>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</si>
  <si>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</si>
  <si>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</si>
  <si>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</si>
  <si>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</si>
  <si>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</si>
  <si>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</si>
  <si>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</si>
  <si>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</si>
  <si>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</si>
  <si>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</si>
  <si>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</si>
  <si>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</si>
  <si>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</si>
  <si>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</si>
  <si>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</si>
  <si>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</si>
  <si>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</si>
  <si>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</si>
  <si>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</si>
  <si>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</si>
  <si>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</si>
  <si>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</si>
  <si>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</si>
  <si>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</si>
  <si>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</si>
  <si>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</si>
  <si>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</si>
  <si>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</si>
  <si>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</si>
  <si>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</si>
  <si>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</si>
  <si>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</si>
  <si>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</si>
  <si>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</si>
  <si>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</si>
  <si>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</si>
  <si>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</si>
  <si>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</si>
  <si>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</si>
  <si>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</si>
  <si>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</si>
  <si>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</si>
  <si>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</si>
  <si>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</si>
  <si>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</si>
  <si>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</si>
  <si>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</si>
  <si>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</si>
  <si>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</si>
  <si>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</si>
  <si>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</si>
  <si>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</si>
  <si>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</si>
  <si>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</si>
  <si>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</si>
  <si>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</si>
  <si>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</si>
  <si>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</si>
  <si>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</si>
  <si>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</si>
  <si>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</si>
  <si>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</si>
  <si>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</si>
  <si>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</si>
  <si>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</si>
  <si>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</si>
  <si>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</si>
  <si>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</si>
  <si>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</si>
  <si>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</si>
  <si>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</si>
  <si>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</si>
  <si>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</si>
  <si>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</si>
  <si>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</si>
  <si>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</si>
  <si>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</si>
  <si>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</si>
  <si>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</si>
  <si>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</si>
  <si>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</si>
  <si>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</si>
  <si>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</si>
  <si>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</si>
  <si>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</si>
  <si>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</si>
  <si>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</si>
  <si>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</si>
  <si>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</si>
  <si>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</si>
  <si>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</si>
  <si>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</si>
  <si>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</si>
  <si>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</si>
  <si>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</si>
  <si>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</si>
  <si>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</si>
  <si>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</si>
  <si>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</si>
  <si>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</si>
  <si>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</si>
  <si>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</si>
  <si>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</si>
  <si>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</si>
  <si>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</si>
  <si>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</si>
  <si>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</si>
  <si>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</si>
  <si>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</si>
  <si>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</si>
  <si>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</si>
  <si>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</si>
  <si>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</si>
  <si>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</si>
  <si>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</si>
  <si>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</si>
  <si>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</si>
  <si>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</si>
  <si>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</si>
  <si>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</si>
  <si>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</si>
  <si>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</si>
  <si>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</si>
  <si>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</si>
  <si>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</si>
  <si>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</si>
  <si>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</si>
  <si>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</si>
  <si>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</si>
  <si>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</si>
  <si>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</si>
  <si>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</si>
  <si>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</si>
  <si>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</si>
  <si>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</si>
  <si>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</si>
  <si>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</si>
  <si>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</si>
  <si>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</si>
  <si>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</si>
  <si>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</si>
  <si>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</si>
  <si>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</si>
  <si>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</si>
  <si>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</si>
  <si>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</si>
  <si>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</si>
  <si>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</si>
  <si>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</si>
  <si>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</si>
  <si>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</si>
  <si>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</si>
  <si>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</si>
  <si>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</si>
  <si>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</si>
  <si>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</si>
  <si>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</si>
  <si>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</si>
  <si>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</si>
  <si>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</si>
  <si>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</si>
  <si>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</si>
  <si>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</si>
  <si>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</si>
  <si>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</si>
  <si>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</si>
  <si>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</si>
  <si>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</si>
  <si>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</si>
  <si>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</si>
  <si>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</si>
  <si>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</si>
  <si>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</si>
  <si>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</si>
  <si>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</si>
  <si>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</si>
  <si>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</si>
  <si>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</si>
  <si>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</si>
  <si>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</si>
  <si>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</si>
  <si>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</si>
  <si>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</si>
  <si>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</si>
  <si>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</si>
  <si>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</si>
  <si>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</si>
  <si>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</si>
  <si>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</si>
  <si>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</si>
  <si>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</si>
  <si>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</si>
  <si>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</si>
  <si>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</si>
  <si>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</si>
  <si>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</si>
  <si>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</si>
  <si>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</si>
  <si>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</si>
  <si>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</si>
  <si>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</si>
  <si>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</si>
  <si>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</si>
  <si>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</si>
  <si>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</si>
  <si>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</si>
  <si>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</si>
  <si>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</si>
  <si>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</si>
  <si>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</si>
  <si>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</si>
  <si>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</si>
  <si>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</si>
  <si>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</si>
  <si>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</si>
  <si>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</si>
  <si>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</si>
  <si>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</si>
  <si>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</si>
  <si>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</si>
  <si>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</si>
  <si>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</si>
  <si>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</si>
  <si>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</si>
  <si>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</si>
  <si>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</si>
  <si>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</si>
  <si>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</si>
  <si>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</si>
  <si>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</si>
  <si>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</si>
  <si>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</si>
  <si>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</si>
  <si>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</si>
  <si>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</si>
  <si>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</si>
  <si>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</si>
  <si>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</si>
  <si>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</si>
  <si>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</si>
  <si>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</si>
  <si>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</si>
  <si>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</si>
  <si>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</si>
  <si>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</si>
  <si>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</si>
  <si>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</si>
  <si>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</si>
  <si>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</si>
  <si>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</si>
  <si>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</si>
  <si>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</si>
  <si>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</si>
  <si>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</si>
  <si>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</si>
  <si>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</si>
  <si>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</si>
  <si>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</si>
  <si>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</si>
  <si>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</si>
  <si>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</si>
  <si>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</si>
  <si>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</si>
  <si>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</si>
  <si>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</si>
  <si>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</si>
  <si>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</si>
  <si>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</si>
  <si>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</si>
  <si>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</si>
  <si>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</si>
  <si>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</si>
  <si>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</si>
  <si>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</si>
  <si>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</si>
  <si>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</si>
  <si>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</si>
  <si>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</si>
  <si>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</si>
  <si>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</si>
  <si>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</si>
  <si>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</si>
  <si>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</si>
  <si>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</si>
  <si>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</si>
  <si>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</si>
  <si>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</si>
  <si>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</si>
  <si>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</si>
  <si>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</si>
  <si>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</si>
  <si>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</si>
  <si>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</si>
  <si>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</si>
  <si>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</si>
  <si>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</si>
  <si>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</si>
  <si>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</si>
  <si>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</si>
  <si>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</si>
  <si>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</si>
  <si>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</si>
  <si>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</si>
  <si>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</si>
  <si>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</si>
  <si>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</si>
  <si>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</si>
  <si>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</si>
  <si>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</si>
  <si>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</si>
  <si>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</si>
  <si>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</si>
  <si>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</si>
  <si>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</si>
  <si>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</si>
  <si>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</si>
  <si>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</si>
  <si>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</si>
  <si>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</si>
  <si>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</si>
  <si>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</si>
  <si>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</si>
  <si>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</si>
  <si>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</si>
  <si>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</si>
  <si>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</si>
  <si>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</si>
  <si>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</si>
  <si>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</si>
  <si>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</si>
  <si>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</si>
  <si>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</si>
  <si>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</si>
  <si>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</si>
  <si>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</si>
  <si>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</si>
  <si>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</si>
  <si>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</si>
  <si>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</si>
  <si>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</si>
  <si>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</si>
  <si>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</si>
  <si>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</si>
  <si>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</si>
  <si>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</si>
  <si>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</si>
  <si>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</si>
  <si>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</si>
  <si>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</si>
  <si>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</si>
  <si>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</si>
  <si>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</si>
  <si>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</si>
  <si>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</si>
  <si>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</si>
  <si>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</si>
  <si>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</si>
  <si>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</si>
  <si>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</si>
  <si>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</si>
  <si>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</si>
  <si>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</si>
  <si>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</si>
  <si>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</si>
  <si>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</si>
  <si>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</si>
  <si>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</si>
  <si>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</si>
  <si>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</si>
  <si>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</si>
  <si>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</si>
  <si>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</si>
  <si>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</si>
  <si>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</si>
  <si>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</si>
  <si>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</si>
  <si>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</si>
  <si>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</si>
  <si>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</si>
  <si>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</si>
  <si>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</si>
  <si>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</si>
  <si>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</si>
  <si>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</si>
  <si>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</si>
  <si>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</si>
  <si>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</si>
  <si>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</si>
  <si>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</si>
  <si>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</si>
  <si>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</si>
  <si>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</si>
  <si>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</si>
  <si>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</si>
  <si>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</si>
  <si>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</si>
  <si>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</si>
  <si>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</si>
  <si>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</si>
  <si>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</si>
  <si>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</si>
  <si>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</si>
  <si>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</si>
  <si>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</si>
  <si>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</si>
  <si>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</si>
  <si>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</si>
  <si>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</si>
  <si>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</si>
  <si>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</si>
  <si>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</si>
  <si>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</si>
  <si>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</si>
  <si>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</si>
  <si>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</si>
  <si>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</si>
  <si>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</si>
  <si>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</si>
  <si>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</si>
  <si>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</si>
  <si>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</si>
  <si>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</si>
  <si>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</si>
  <si>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</si>
  <si>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</si>
  <si>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</si>
  <si>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</si>
  <si>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</si>
  <si>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</si>
  <si>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</si>
  <si>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</si>
  <si>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</si>
  <si>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</si>
  <si>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</si>
  <si>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</si>
  <si>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</si>
  <si>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</si>
  <si>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</si>
  <si>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</si>
  <si>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</si>
  <si>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</si>
  <si>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</si>
  <si>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</si>
  <si>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</si>
  <si>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</si>
  <si>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</si>
  <si>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</si>
  <si>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</si>
  <si>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</si>
  <si>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</si>
  <si>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</si>
  <si>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</si>
  <si>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</si>
  <si>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</si>
  <si>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</si>
  <si>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</si>
  <si>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</si>
  <si>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</si>
  <si>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</si>
  <si>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</si>
  <si>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</si>
  <si>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</si>
  <si>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</si>
  <si>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</si>
  <si>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</si>
  <si>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</si>
  <si>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</si>
  <si>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</si>
  <si>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</si>
  <si>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</si>
  <si>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</si>
  <si>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</si>
  <si>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</si>
  <si>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</si>
  <si>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</si>
  <si>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</si>
  <si>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</si>
  <si>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</si>
  <si>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</si>
  <si>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</si>
  <si>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</si>
  <si>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</si>
  <si>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</si>
  <si>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</si>
  <si>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</si>
  <si>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</si>
  <si>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</si>
  <si>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</si>
  <si>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</si>
  <si>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</si>
  <si>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</si>
  <si>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</si>
  <si>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</si>
  <si>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</si>
  <si>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</si>
  <si>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</si>
  <si>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</si>
  <si>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</si>
  <si>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</si>
  <si>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</si>
  <si>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</si>
  <si>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</si>
  <si>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</si>
  <si>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</si>
  <si>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</si>
  <si>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</si>
  <si>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</si>
  <si>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</si>
  <si>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</si>
  <si>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</si>
  <si>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</si>
  <si>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</si>
  <si>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</si>
  <si>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</si>
  <si>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</si>
  <si>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</si>
  <si>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</si>
  <si>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</si>
  <si>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</si>
  <si>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</si>
  <si>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</si>
  <si>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</si>
  <si>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</si>
  <si>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</si>
  <si>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</si>
  <si>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</si>
  <si>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</si>
  <si>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</si>
  <si>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</si>
  <si>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</si>
  <si>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</si>
  <si>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</si>
  <si>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</si>
  <si>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</si>
  <si>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</si>
  <si>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</si>
  <si>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</si>
  <si>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</si>
  <si>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</si>
  <si>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</si>
  <si>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</si>
  <si>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</si>
  <si>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</si>
  <si>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</si>
  <si>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</si>
  <si>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</si>
  <si>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</si>
  <si>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</si>
  <si>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</si>
  <si>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</si>
  <si>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</si>
  <si>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</si>
  <si>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</si>
  <si>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</si>
  <si>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</si>
  <si>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</si>
  <si>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</si>
  <si>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</si>
  <si>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</si>
  <si>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</si>
  <si>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</si>
  <si>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</si>
  <si>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</si>
  <si>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</si>
  <si>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</si>
  <si>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</si>
  <si>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</si>
  <si>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</si>
  <si>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</si>
  <si>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</si>
  <si>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</si>
  <si>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</si>
  <si>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</si>
  <si>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</si>
  <si>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</si>
  <si>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</si>
  <si>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</si>
  <si>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</si>
  <si>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</si>
  <si>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</si>
  <si>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</si>
  <si>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</si>
  <si>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</si>
  <si>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</si>
  <si>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</si>
  <si>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</si>
  <si>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</si>
  <si>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</si>
  <si>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</si>
  <si>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</si>
  <si>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</si>
  <si>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</si>
  <si>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</si>
  <si>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</si>
  <si>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</si>
  <si>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</si>
  <si>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</si>
  <si>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</si>
  <si>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</si>
  <si>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</si>
  <si>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</si>
  <si>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</si>
  <si>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</si>
  <si>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</si>
  <si>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</si>
  <si>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</si>
  <si>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</si>
  <si>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</si>
  <si>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</si>
  <si>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</si>
  <si>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</si>
  <si>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</si>
  <si>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</si>
  <si>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</si>
  <si>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</si>
  <si>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</si>
  <si>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</si>
  <si>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</si>
  <si>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</si>
  <si>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</si>
  <si>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</si>
  <si>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</si>
  <si>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</si>
  <si>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</si>
  <si>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</si>
  <si>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</si>
  <si>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</si>
  <si>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</si>
  <si>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</si>
  <si>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</si>
  <si>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</si>
  <si>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</si>
  <si>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</si>
  <si>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</si>
  <si>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</si>
  <si>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</si>
  <si>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</si>
  <si>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</si>
  <si>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</si>
  <si>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</si>
  <si>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</si>
  <si>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</si>
  <si>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</si>
  <si>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</si>
  <si>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</si>
  <si>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</si>
  <si>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</si>
  <si>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</si>
  <si>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</si>
  <si>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</si>
  <si>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</si>
  <si>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</si>
  <si>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</si>
  <si>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</si>
  <si>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</si>
  <si>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</si>
  <si>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</si>
  <si>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</si>
  <si>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</si>
  <si>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</si>
  <si>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</si>
  <si>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</si>
  <si>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</si>
  <si>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</si>
  <si>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</si>
  <si>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</si>
  <si>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</si>
  <si>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</si>
  <si>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</si>
  <si>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</si>
  <si>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</si>
  <si>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</si>
  <si>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</si>
  <si>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</si>
  <si>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</si>
  <si>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</si>
  <si>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</si>
  <si>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</si>
  <si>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</si>
  <si>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</si>
  <si>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</si>
  <si>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</si>
  <si>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</si>
  <si>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</si>
  <si>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</si>
  <si>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</si>
  <si>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</si>
  <si>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</si>
  <si>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</si>
  <si>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</si>
  <si>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</si>
  <si>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</si>
  <si>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</si>
  <si>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</si>
  <si>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</si>
  <si>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</si>
  <si>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</si>
  <si>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</si>
  <si>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</si>
  <si>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</si>
  <si>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</si>
  <si>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</si>
  <si>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</si>
  <si>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</si>
  <si>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</si>
  <si>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</si>
  <si>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</si>
  <si>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</si>
  <si>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</si>
  <si>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</si>
  <si>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</si>
  <si>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</si>
  <si>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</si>
  <si>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</si>
  <si>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</si>
  <si>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</si>
  <si>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</si>
  <si>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</si>
  <si>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</si>
  <si>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</si>
  <si>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</si>
  <si>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</si>
  <si>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</si>
  <si>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</si>
  <si>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</si>
  <si>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</si>
  <si>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</si>
  <si>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</si>
  <si>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</si>
  <si>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</si>
  <si>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</si>
  <si>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</si>
  <si>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</si>
  <si>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</si>
  <si>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</si>
  <si>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</si>
  <si>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</si>
  <si>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</si>
  <si>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</si>
  <si>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</si>
  <si>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</si>
  <si>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</si>
  <si>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</si>
  <si>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</si>
  <si>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</si>
  <si>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</si>
  <si>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</si>
  <si>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</si>
  <si>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</si>
  <si>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</si>
  <si>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</si>
  <si>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</si>
  <si>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</si>
  <si>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</si>
  <si>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</si>
  <si>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</si>
  <si>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</si>
  <si>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</si>
  <si>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</si>
  <si>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</si>
  <si>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</si>
  <si>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</si>
  <si>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</si>
  <si>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</si>
  <si>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</si>
  <si>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</si>
  <si>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</si>
  <si>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</si>
  <si>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</si>
  <si>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</si>
  <si>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</si>
  <si>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</si>
  <si>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</si>
  <si>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</si>
  <si>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</si>
  <si>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</si>
  <si>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</si>
  <si>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</si>
  <si>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</si>
  <si>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</si>
  <si>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</si>
  <si>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</si>
  <si>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</si>
  <si>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</si>
  <si>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</si>
  <si>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</si>
  <si>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</si>
  <si>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</si>
  <si>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</si>
  <si>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</si>
  <si>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</si>
  <si>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</si>
  <si>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</si>
  <si>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</si>
  <si>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</si>
  <si>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</si>
  <si>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</si>
  <si>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</si>
  <si>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</si>
  <si>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</si>
  <si>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</si>
  <si>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</si>
  <si>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</si>
  <si>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</si>
  <si>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</si>
  <si>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</si>
  <si>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</si>
  <si>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</si>
  <si>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</si>
  <si>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</si>
  <si>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</si>
  <si>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</si>
  <si>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</si>
  <si>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</si>
  <si>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</si>
  <si>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</si>
  <si>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</si>
  <si>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</si>
  <si>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</si>
  <si>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</si>
  <si>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</si>
  <si>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</si>
  <si>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</si>
  <si>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</si>
  <si>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</si>
  <si>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</si>
  <si>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</si>
  <si>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</si>
  <si>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</si>
  <si>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</si>
  <si>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</si>
  <si>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</si>
  <si>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</si>
  <si>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</si>
  <si>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</si>
  <si>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</si>
  <si>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</si>
  <si>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</si>
  <si>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</si>
  <si>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</si>
  <si>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</si>
  <si>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</si>
  <si>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</si>
  <si>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</si>
  <si>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</si>
  <si>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</si>
  <si>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</si>
  <si>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</si>
  <si>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</si>
  <si>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</si>
  <si>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</si>
  <si>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</si>
  <si>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</si>
  <si>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</si>
  <si>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</si>
  <si>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</si>
  <si>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</si>
  <si>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</si>
  <si>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</si>
  <si>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</si>
  <si>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</si>
  <si>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</si>
  <si>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</si>
  <si>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</si>
  <si>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</si>
  <si>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</si>
  <si>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</si>
  <si>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</si>
  <si>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</si>
  <si>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</si>
  <si>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</si>
  <si>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</si>
  <si>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</si>
  <si>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</si>
  <si>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</si>
  <si>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</si>
  <si>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</si>
  <si>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</si>
  <si>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</si>
  <si>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</si>
  <si>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</si>
  <si>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</si>
  <si>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</si>
  <si>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</si>
  <si>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</si>
  <si>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</si>
  <si>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</si>
  <si>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</si>
  <si>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</si>
  <si>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</si>
  <si>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</si>
  <si>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</si>
  <si>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</si>
  <si>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</si>
  <si>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</si>
  <si>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</si>
  <si>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</si>
  <si>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</si>
  <si>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</si>
  <si>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</si>
  <si>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</si>
  <si>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</si>
  <si>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</si>
  <si>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</si>
  <si>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</si>
  <si>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</si>
  <si>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</si>
  <si>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</si>
  <si>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</si>
  <si>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</si>
  <si>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</si>
  <si>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</si>
  <si>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</si>
  <si>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</si>
  <si>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</si>
  <si>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</si>
  <si>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</si>
  <si>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</si>
  <si>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</si>
  <si>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</si>
  <si>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</si>
  <si>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</si>
  <si>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</si>
  <si>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</si>
  <si>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</si>
  <si>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</si>
  <si>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</si>
  <si>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</si>
  <si>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</si>
  <si>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</si>
  <si>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</si>
  <si>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</si>
  <si>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</si>
  <si>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</si>
  <si>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</si>
  <si>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</si>
  <si>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</si>
  <si>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</si>
  <si>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</si>
  <si>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</si>
  <si>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</si>
  <si>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</si>
  <si>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</si>
  <si>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</si>
  <si>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</si>
  <si>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</si>
  <si>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</si>
  <si>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</si>
  <si>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</si>
  <si>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</si>
  <si>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</si>
  <si>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</si>
  <si>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</si>
  <si>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</si>
  <si>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</si>
  <si>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</si>
  <si>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</si>
  <si>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</si>
  <si>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</si>
  <si>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</si>
  <si>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</si>
  <si>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</si>
  <si>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</si>
  <si>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</si>
  <si>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</si>
  <si>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</si>
  <si>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</si>
  <si>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</si>
  <si>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</si>
  <si>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</si>
  <si>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</si>
  <si>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</si>
  <si>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</si>
  <si>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</si>
  <si>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</si>
  <si>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</si>
  <si>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</si>
  <si>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</si>
  <si>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</si>
  <si>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</si>
  <si>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</si>
  <si>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</si>
  <si>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</si>
  <si>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</si>
  <si>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</si>
  <si>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</si>
  <si>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</si>
  <si>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</si>
  <si>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</si>
  <si>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</si>
  <si>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</si>
  <si>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</si>
  <si>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</si>
  <si>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</si>
  <si>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</si>
  <si>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</si>
  <si>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</si>
  <si>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</si>
  <si>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</si>
  <si>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</si>
  <si>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</si>
  <si>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</si>
  <si>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</si>
  <si>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</si>
  <si>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</si>
  <si>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</si>
  <si>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</si>
  <si>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</si>
  <si>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</si>
  <si>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</si>
  <si>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</si>
  <si>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</si>
  <si>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</si>
  <si>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</si>
  <si>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</si>
  <si>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</si>
  <si>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</si>
  <si>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</si>
  <si>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</si>
  <si>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</si>
  <si>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</si>
  <si>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</si>
  <si>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</si>
  <si>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</si>
  <si>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</si>
  <si>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</si>
  <si>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</si>
  <si>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</si>
  <si>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</si>
  <si>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</si>
  <si>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</si>
  <si>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</si>
  <si>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</si>
  <si>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</si>
  <si>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</si>
  <si>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</si>
  <si>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</si>
  <si>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</si>
  <si>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</si>
  <si>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</si>
  <si>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</si>
  <si>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</si>
  <si>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</si>
  <si>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</si>
  <si>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</si>
  <si>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</si>
  <si>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</si>
  <si>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</si>
  <si>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</si>
  <si>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</si>
  <si>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</si>
  <si>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</si>
  <si>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</si>
  <si>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</si>
  <si>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</si>
  <si>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</si>
  <si>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</si>
  <si>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</si>
  <si>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</si>
  <si>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</si>
  <si>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</si>
  <si>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</si>
  <si>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</si>
  <si>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</si>
  <si>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</si>
  <si>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</si>
  <si>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</si>
  <si>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</si>
  <si>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</si>
  <si>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</si>
  <si>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</si>
  <si>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</si>
  <si>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</si>
  <si>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</si>
  <si>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</si>
  <si>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</si>
  <si>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</si>
  <si>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</si>
  <si>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</si>
  <si>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</si>
  <si>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</si>
  <si>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</si>
  <si>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</si>
  <si>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</si>
  <si>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</si>
  <si>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</si>
  <si>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</si>
  <si>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</si>
  <si>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</si>
  <si>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</si>
  <si>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</si>
  <si>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</si>
  <si>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</si>
  <si>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</si>
  <si>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</si>
  <si>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</si>
  <si>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</si>
  <si>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</si>
  <si>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</si>
  <si>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</si>
  <si>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</si>
  <si>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</si>
  <si>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</si>
  <si>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</si>
  <si>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</si>
  <si>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</si>
  <si>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</si>
  <si>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</si>
  <si>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</si>
  <si>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</si>
  <si>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</si>
  <si>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</si>
  <si>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</si>
  <si>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</si>
  <si>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</si>
  <si>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</si>
  <si>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</si>
  <si>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</si>
  <si>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</si>
  <si>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</si>
  <si>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</si>
  <si>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</si>
  <si>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</si>
  <si>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</si>
  <si>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</si>
  <si>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</si>
  <si>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</si>
  <si>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</si>
  <si>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</si>
  <si>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</si>
  <si>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</si>
  <si>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</si>
  <si>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</si>
  <si>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</si>
  <si>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</si>
  <si>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</si>
  <si>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</si>
  <si>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</si>
  <si>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</si>
  <si>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</si>
  <si>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</si>
  <si>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</si>
  <si>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</si>
  <si>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</si>
  <si>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</si>
  <si>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</si>
  <si>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</si>
  <si>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</si>
  <si>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</si>
  <si>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</si>
  <si>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</si>
  <si>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</si>
  <si>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</si>
  <si>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</si>
  <si>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</si>
  <si>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</si>
  <si>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</si>
  <si>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</si>
  <si>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</si>
  <si>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</si>
  <si>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</si>
  <si>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</si>
  <si>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</si>
  <si>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</si>
  <si>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</si>
  <si>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</si>
  <si>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</si>
  <si>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</si>
  <si>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</si>
  <si>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</si>
  <si>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</si>
  <si>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</si>
  <si>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</si>
  <si>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</si>
  <si>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</si>
  <si>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</si>
  <si>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</si>
  <si>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</si>
  <si>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</si>
  <si>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</si>
  <si>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</si>
  <si>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</si>
  <si>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</si>
  <si>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</si>
  <si>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</si>
  <si>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</si>
  <si>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</si>
  <si>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</si>
  <si>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</si>
  <si>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</si>
  <si>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</si>
  <si>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</si>
  <si>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</si>
  <si>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</si>
  <si>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</si>
  <si>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</si>
  <si>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</si>
  <si>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</si>
  <si>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</si>
  <si>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</si>
  <si>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</si>
  <si>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</si>
  <si>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</si>
  <si>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</si>
  <si>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</si>
  <si>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</si>
  <si>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</si>
  <si>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</si>
  <si>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</si>
  <si>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</si>
  <si>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</si>
  <si>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</si>
  <si>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</si>
  <si>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</si>
  <si>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</si>
  <si>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</si>
  <si>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</si>
  <si>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</si>
  <si>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</si>
  <si>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</si>
  <si>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</si>
  <si>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</si>
  <si>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</si>
  <si>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</si>
  <si>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</si>
  <si>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</si>
  <si>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</si>
  <si>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</si>
  <si>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</si>
  <si>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</si>
  <si>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</si>
  <si>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</si>
  <si>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</si>
  <si>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</si>
  <si>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</si>
  <si>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</si>
  <si>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</si>
  <si>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</si>
  <si>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</si>
  <si>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</si>
  <si>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</si>
  <si>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</si>
  <si>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</si>
  <si>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</si>
  <si>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</si>
  <si>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</si>
  <si>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</si>
  <si>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</si>
  <si>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</si>
  <si>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</si>
  <si>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</si>
  <si>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</si>
  <si>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</si>
  <si>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</si>
  <si>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</si>
  <si>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</si>
  <si>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</si>
  <si>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</si>
  <si>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</si>
  <si>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</si>
  <si>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</si>
  <si>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</si>
  <si>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</si>
  <si>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</si>
  <si>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</si>
  <si>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</si>
  <si>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</si>
  <si>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</si>
  <si>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</si>
  <si>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</si>
  <si>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</si>
  <si>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</si>
  <si>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</si>
  <si>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</si>
  <si>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</si>
  <si>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</si>
  <si>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</si>
  <si>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</si>
  <si>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</si>
  <si>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</si>
  <si>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</si>
  <si>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</si>
  <si>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</si>
  <si>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</si>
  <si>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</si>
  <si>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</si>
  <si>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</si>
  <si>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</si>
  <si>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</si>
  <si>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</si>
  <si>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</si>
  <si>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</si>
  <si>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</si>
  <si>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</si>
  <si>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</si>
  <si>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</si>
  <si>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</si>
  <si>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</si>
  <si>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</si>
  <si>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</si>
  <si>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</si>
  <si>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</si>
  <si>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</si>
  <si>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</si>
  <si>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</si>
  <si>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</si>
  <si>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</si>
  <si>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</si>
  <si>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</si>
  <si>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</si>
  <si>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</si>
  <si>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</si>
  <si>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</si>
  <si>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</si>
  <si>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</si>
  <si>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</si>
  <si>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</si>
  <si>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</si>
  <si>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</si>
  <si>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</si>
  <si>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</si>
  <si>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</si>
  <si>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</si>
  <si>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</si>
  <si>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</si>
  <si>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</si>
  <si>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</si>
  <si>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</si>
  <si>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</si>
  <si>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</si>
  <si>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</si>
  <si>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</si>
  <si>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</si>
  <si>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</si>
  <si>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</si>
  <si>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</si>
  <si>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</si>
  <si>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</si>
  <si>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</si>
  <si>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</si>
  <si>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</si>
  <si>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</si>
  <si>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</si>
  <si>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</si>
  <si>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</si>
  <si>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</si>
  <si>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</si>
  <si>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</si>
  <si>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</si>
  <si>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</si>
  <si>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</si>
  <si>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</si>
  <si>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</si>
  <si>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</si>
  <si>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</si>
  <si>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</si>
  <si>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</si>
  <si>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</si>
  <si>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</si>
  <si>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</si>
  <si>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</si>
  <si>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</si>
  <si>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</si>
  <si>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</si>
  <si>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</si>
  <si>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</si>
  <si>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</si>
  <si>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</si>
  <si>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</si>
  <si>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</si>
  <si>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</si>
  <si>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</si>
  <si>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</si>
  <si>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</si>
  <si>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</si>
  <si>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</si>
  <si>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</si>
  <si>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</si>
  <si>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</si>
  <si>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</si>
  <si>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</si>
  <si>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</si>
  <si>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</si>
  <si>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</si>
  <si>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</si>
  <si>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</si>
  <si>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</si>
  <si>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</si>
  <si>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</si>
  <si>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</si>
  <si>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</si>
  <si>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</si>
  <si>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</si>
  <si>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</si>
  <si>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</si>
  <si>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</si>
  <si>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</si>
  <si>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</si>
  <si>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</si>
  <si>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</si>
  <si>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</si>
  <si>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</si>
  <si>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</si>
  <si>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</si>
  <si>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</si>
  <si>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</si>
  <si>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</si>
  <si>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</si>
  <si>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</si>
  <si>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</si>
  <si>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</si>
  <si>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</si>
  <si>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</si>
  <si>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</si>
  <si>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</si>
  <si>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</si>
  <si>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</si>
  <si>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</si>
  <si>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</si>
  <si>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</si>
  <si>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</si>
  <si>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</si>
  <si>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</si>
  <si>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</si>
  <si>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</si>
  <si>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</si>
  <si>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</si>
  <si>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</si>
  <si>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</si>
  <si>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</si>
  <si>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</si>
  <si>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</si>
  <si>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</si>
  <si>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</si>
  <si>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</si>
  <si>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</si>
  <si>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</si>
  <si>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</si>
  <si>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</si>
  <si>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</si>
  <si>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</si>
  <si>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</si>
  <si>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</si>
  <si>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</si>
  <si>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</si>
  <si>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</si>
  <si>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</si>
  <si>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</si>
  <si>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</si>
  <si>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</si>
  <si>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</si>
  <si>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</si>
  <si>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</si>
  <si>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</si>
  <si>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</si>
  <si>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</si>
  <si>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</si>
  <si>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</si>
  <si>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</si>
  <si>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</si>
  <si>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</si>
  <si>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</si>
  <si>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</si>
  <si>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</si>
  <si>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</si>
  <si>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</si>
  <si>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</si>
  <si>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</si>
  <si>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</si>
  <si>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</si>
  <si>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</si>
  <si>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</si>
  <si>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</si>
  <si>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</si>
  <si>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</si>
  <si>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</si>
  <si>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</si>
  <si>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</si>
  <si>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</si>
  <si>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</si>
  <si>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</si>
  <si>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</si>
  <si>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</si>
  <si>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</si>
  <si>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</si>
  <si>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</si>
  <si>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</si>
  <si>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</si>
  <si>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</si>
  <si>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</si>
  <si>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</si>
  <si>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</si>
  <si>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</si>
  <si>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</si>
  <si>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</si>
  <si>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</si>
  <si>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</si>
  <si>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</si>
  <si>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</si>
  <si>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</si>
  <si>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</si>
  <si>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</si>
  <si>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</si>
  <si>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</si>
  <si>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</si>
  <si>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</si>
  <si>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</si>
  <si>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</si>
  <si>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</si>
  <si>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</si>
  <si>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</si>
  <si>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</si>
  <si>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</si>
  <si>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</si>
  <si>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</si>
  <si>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</si>
  <si>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</si>
  <si>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</si>
  <si>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</si>
  <si>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</si>
  <si>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</si>
  <si>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</si>
  <si>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</si>
  <si>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</si>
  <si>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</si>
  <si>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</si>
  <si>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</si>
  <si>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</si>
  <si>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</si>
  <si>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</si>
  <si>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</si>
  <si>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</si>
  <si>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</si>
  <si>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</si>
  <si>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</si>
  <si>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</si>
  <si>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</si>
  <si>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</si>
  <si>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</si>
  <si>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</si>
  <si>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</si>
  <si>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</si>
  <si>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</si>
  <si>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</si>
  <si>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</si>
  <si>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</si>
  <si>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</si>
  <si>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</si>
  <si>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</si>
  <si>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</si>
  <si>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</si>
  <si>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</si>
  <si>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</si>
  <si>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</si>
  <si>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</si>
  <si>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</si>
  <si>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</si>
  <si>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</si>
  <si>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</si>
  <si>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</si>
  <si>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</si>
  <si>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</si>
  <si>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</si>
  <si>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</si>
  <si>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</si>
  <si>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</si>
  <si>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</si>
  <si>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</si>
  <si>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</si>
  <si>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</si>
  <si>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</si>
  <si>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</si>
  <si>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</si>
  <si>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</si>
  <si>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</si>
  <si>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</si>
  <si>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</si>
  <si>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</si>
  <si>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</si>
  <si>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</si>
  <si>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</si>
  <si>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</si>
  <si>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</si>
  <si>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</si>
  <si>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</si>
  <si>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</si>
  <si>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</si>
  <si>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</si>
  <si>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</si>
  <si>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</si>
  <si>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</si>
  <si>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</si>
  <si>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</si>
  <si>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</si>
  <si>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</si>
  <si>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</si>
  <si>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</si>
  <si>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</si>
  <si>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</si>
  <si>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</si>
  <si>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</si>
  <si>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</si>
  <si>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</si>
  <si>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</si>
  <si>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</si>
  <si>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</si>
  <si>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</si>
  <si>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</si>
  <si>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</si>
  <si>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</si>
  <si>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</si>
  <si>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</si>
  <si>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</si>
  <si>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</si>
  <si>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</si>
  <si>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</si>
  <si>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</si>
  <si>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</si>
  <si>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</si>
  <si>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</si>
  <si>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</si>
  <si>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</si>
  <si>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</si>
  <si>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</si>
  <si>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</si>
  <si>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</si>
  <si>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</si>
  <si>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</si>
  <si>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</si>
  <si>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</si>
  <si>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</si>
  <si>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</si>
  <si>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</si>
  <si>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</si>
  <si>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</si>
  <si>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</si>
  <si>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</si>
  <si>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</si>
  <si>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</si>
  <si>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</si>
  <si>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</si>
  <si>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</si>
  <si>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</si>
  <si>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</si>
  <si>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</si>
  <si>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</si>
  <si>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</si>
  <si>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</si>
  <si>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</si>
  <si>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</si>
  <si>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</si>
  <si>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</si>
  <si>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</si>
  <si>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</si>
  <si>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</si>
  <si>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</si>
  <si>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</si>
  <si>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</si>
  <si>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</si>
  <si>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</si>
  <si>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</si>
  <si>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</si>
  <si>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</si>
  <si>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</si>
  <si>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</si>
  <si>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</si>
  <si>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</si>
  <si>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</si>
  <si>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</si>
  <si>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</si>
  <si>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</si>
  <si>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</si>
  <si>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</si>
  <si>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</si>
  <si>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</si>
  <si>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</si>
  <si>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</si>
  <si>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</si>
  <si>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</si>
  <si>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</si>
  <si>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</si>
  <si>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</si>
  <si>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</si>
  <si>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</si>
  <si>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</si>
  <si>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</si>
  <si>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</si>
  <si>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</si>
  <si>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</si>
  <si>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</si>
  <si>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</si>
  <si>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</si>
  <si>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</si>
  <si>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</si>
  <si>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</si>
  <si>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</si>
  <si>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</si>
  <si>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</si>
  <si>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</si>
  <si>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</si>
  <si>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</si>
  <si>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</si>
  <si>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</si>
  <si>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</si>
  <si>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</si>
  <si>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</si>
  <si>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</si>
  <si>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</si>
  <si>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</si>
  <si>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</si>
  <si>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</si>
  <si>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</si>
  <si>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</si>
  <si>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</si>
  <si>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</si>
  <si>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</si>
  <si>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</si>
  <si>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</si>
  <si>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</si>
  <si>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</si>
  <si>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</si>
  <si>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</si>
  <si>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</si>
  <si>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</si>
  <si>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</si>
  <si>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</si>
  <si>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</si>
  <si>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</si>
  <si>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</si>
  <si>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</si>
  <si>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</si>
  <si>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</si>
  <si>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</si>
  <si>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</si>
  <si>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</si>
  <si>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</si>
  <si>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</si>
  <si>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</si>
  <si>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</si>
  <si>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</si>
  <si>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</si>
  <si>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</si>
  <si>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</si>
  <si>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</si>
  <si>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</si>
  <si>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</si>
  <si>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</si>
  <si>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</si>
  <si>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</si>
  <si>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</si>
  <si>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</si>
  <si>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</si>
  <si>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</si>
  <si>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</si>
  <si>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</si>
  <si>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</si>
  <si>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</si>
  <si>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</si>
  <si>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</si>
  <si>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</si>
  <si>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</si>
  <si>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</si>
  <si>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</si>
  <si>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</si>
  <si>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</si>
  <si>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</si>
  <si>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</si>
  <si>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</si>
  <si>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</si>
  <si>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</si>
  <si>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</si>
  <si>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</si>
  <si>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</si>
  <si>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</si>
  <si>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</si>
  <si>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</si>
  <si>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</si>
  <si>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</si>
  <si>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</si>
  <si>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</si>
  <si>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</si>
  <si>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</si>
  <si>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</si>
  <si>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</si>
  <si>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</si>
  <si>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</si>
  <si>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</si>
  <si>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</si>
  <si>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</si>
  <si>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</si>
  <si>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</si>
  <si>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</si>
  <si>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</si>
  <si>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</si>
  <si>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</si>
  <si>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</si>
  <si>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</si>
  <si>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</si>
  <si>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</si>
  <si>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</si>
  <si>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</si>
  <si>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</si>
  <si>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</si>
  <si>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</si>
  <si>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</si>
  <si>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</si>
  <si>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</si>
  <si>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</si>
  <si>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</si>
  <si>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</si>
  <si>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</si>
  <si>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</si>
  <si>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</si>
  <si>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</si>
  <si>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</si>
  <si>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</si>
  <si>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</si>
  <si>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</si>
  <si>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</si>
  <si>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</si>
  <si>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</si>
  <si>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</si>
  <si>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</si>
  <si>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</si>
  <si>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</si>
  <si>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</si>
  <si>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</si>
  <si>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</si>
  <si>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</si>
  <si>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</si>
  <si>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</si>
  <si>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</si>
  <si>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</si>
  <si>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</si>
  <si>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</si>
  <si>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</si>
  <si>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</si>
  <si>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</si>
  <si>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</si>
  <si>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</si>
  <si>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</si>
  <si>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</si>
  <si>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</si>
  <si>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</si>
  <si>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</si>
  <si>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</si>
  <si>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</si>
  <si>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</si>
  <si>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</si>
  <si>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</si>
  <si>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</si>
  <si>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</si>
  <si>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</si>
  <si>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</si>
  <si>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</si>
  <si>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</si>
  <si>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</si>
  <si>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</si>
  <si>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</si>
  <si>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</si>
  <si>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</si>
  <si>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</si>
  <si>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</si>
  <si>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</si>
  <si>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</si>
  <si>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</si>
  <si>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</si>
  <si>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</si>
  <si>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</si>
  <si>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</si>
  <si>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</si>
  <si>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</si>
  <si>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</si>
  <si>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</si>
  <si>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</si>
  <si>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</si>
  <si>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</si>
  <si>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</si>
  <si>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</si>
  <si>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</si>
  <si>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</si>
  <si>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</si>
  <si>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</si>
  <si>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</si>
  <si>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</si>
  <si>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</si>
  <si>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</si>
  <si>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</si>
  <si>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</si>
  <si>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</si>
  <si>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</si>
  <si>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</si>
  <si>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</si>
  <si>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</si>
  <si>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</si>
  <si>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</si>
  <si>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</si>
  <si>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</si>
  <si>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</si>
  <si>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</si>
  <si>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</si>
  <si>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</si>
  <si>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</si>
  <si>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</si>
  <si>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</si>
  <si>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</si>
  <si>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</si>
  <si>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</si>
  <si>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</si>
  <si>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</si>
  <si>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</si>
  <si>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</si>
  <si>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</si>
  <si>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</si>
  <si>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</si>
  <si>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</si>
  <si>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</si>
  <si>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</si>
  <si>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</si>
  <si>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</si>
  <si>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</si>
  <si>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</si>
  <si>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</si>
  <si>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</si>
  <si>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</si>
  <si>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</si>
  <si>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</si>
  <si>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</si>
  <si>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</si>
  <si>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</si>
  <si>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</si>
  <si>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</si>
  <si>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</si>
  <si>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</si>
  <si>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</si>
  <si>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</si>
  <si>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</si>
  <si>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</si>
  <si>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</si>
  <si>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</si>
  <si>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</si>
  <si>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</si>
  <si>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</si>
  <si>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</si>
  <si>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</si>
  <si>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</si>
  <si>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</si>
  <si>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</si>
  <si>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</si>
  <si>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</si>
  <si>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</si>
  <si>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</si>
  <si>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</si>
  <si>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</si>
  <si>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</si>
  <si>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</si>
  <si>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</si>
  <si>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</si>
  <si>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</si>
  <si>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</si>
  <si>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</si>
  <si>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</si>
  <si>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</si>
  <si>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</si>
  <si>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</si>
  <si>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</si>
  <si>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</si>
  <si>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</si>
  <si>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</si>
  <si>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</si>
  <si>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</si>
  <si>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</si>
  <si>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</si>
  <si>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</si>
  <si>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</si>
  <si>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</si>
  <si>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</si>
  <si>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</si>
  <si>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</si>
  <si>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</si>
  <si>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</si>
  <si>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</si>
  <si>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</si>
  <si>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</si>
  <si>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</si>
  <si>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</si>
  <si>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</si>
  <si>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</si>
  <si>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</si>
  <si>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</si>
  <si>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</si>
  <si>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</si>
  <si>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</si>
  <si>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</si>
  <si>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</si>
  <si>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</si>
  <si>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</si>
  <si>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</si>
  <si>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</si>
  <si>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</si>
  <si>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</si>
  <si>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</si>
  <si>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</si>
  <si>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</si>
  <si>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</si>
  <si>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</si>
  <si>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</si>
  <si>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</si>
  <si>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</si>
  <si>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</si>
  <si>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</si>
  <si>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</si>
  <si>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</si>
  <si>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</si>
  <si>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</si>
  <si>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</si>
  <si>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</si>
  <si>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</si>
  <si>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</si>
  <si>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</si>
  <si>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</si>
  <si>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</si>
  <si>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</si>
  <si>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</si>
  <si>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</si>
  <si>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</si>
  <si>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</si>
  <si>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</si>
  <si>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</si>
  <si>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</si>
  <si>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</si>
  <si>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</si>
  <si>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</si>
  <si>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</si>
  <si>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</si>
  <si>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</si>
  <si>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</si>
  <si>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</si>
  <si>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</si>
  <si>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</si>
  <si>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</si>
  <si>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</si>
  <si>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</si>
  <si>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</si>
  <si>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</si>
  <si>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</si>
  <si>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</si>
  <si>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</si>
  <si>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</si>
  <si>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</si>
  <si>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</si>
  <si>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</si>
  <si>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</si>
  <si>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</si>
  <si>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</si>
  <si>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</si>
  <si>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</si>
  <si>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</si>
  <si>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</si>
  <si>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</si>
  <si>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</si>
  <si>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</si>
  <si>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</si>
  <si>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</si>
  <si>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</si>
  <si>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</si>
  <si>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</si>
  <si>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</si>
  <si>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</si>
  <si>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</si>
  <si>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</si>
  <si>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</si>
  <si>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</si>
  <si>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</si>
  <si>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</si>
  <si>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</si>
  <si>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</si>
  <si>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</si>
  <si>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</si>
  <si>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</si>
  <si>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</si>
  <si>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</si>
  <si>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</si>
  <si>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</si>
  <si>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</si>
  <si>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</si>
  <si>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</si>
  <si>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</si>
  <si>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</si>
  <si>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</si>
  <si>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</si>
  <si>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</si>
  <si>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</si>
  <si>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</si>
  <si>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</si>
  <si>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</si>
  <si>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</si>
  <si>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</si>
  <si>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</si>
  <si>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</si>
  <si>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</si>
  <si>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</si>
  <si>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</si>
  <si>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</si>
  <si>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</si>
  <si>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</si>
  <si>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</si>
  <si>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</si>
  <si>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</si>
  <si>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</si>
  <si>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</si>
  <si>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</si>
  <si>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</si>
  <si>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</si>
  <si>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</si>
  <si>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</si>
  <si>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</si>
  <si>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</si>
  <si>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</si>
  <si>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</si>
  <si>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</si>
  <si>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</si>
  <si>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</si>
  <si>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</si>
  <si>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</si>
  <si>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</si>
  <si>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</si>
  <si>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</si>
  <si>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</si>
  <si>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</si>
  <si>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</si>
  <si>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</si>
  <si>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</si>
  <si>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</si>
  <si>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</si>
  <si>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</si>
  <si>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</si>
  <si>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</si>
  <si>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</si>
  <si>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</si>
  <si>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</si>
  <si>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</si>
  <si>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</si>
  <si>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</si>
  <si>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</si>
  <si>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</si>
  <si>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</si>
  <si>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</si>
  <si>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</si>
  <si>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</si>
  <si>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</si>
  <si>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</si>
  <si>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</si>
  <si>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</si>
  <si>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</si>
  <si>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</si>
  <si>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</si>
  <si>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</si>
  <si>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</si>
  <si>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</si>
  <si>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</si>
  <si>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</si>
  <si>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</si>
  <si>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</si>
  <si>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</si>
  <si>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</si>
  <si>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</si>
  <si>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</si>
  <si>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</si>
  <si>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</si>
  <si>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</si>
  <si>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</si>
  <si>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</si>
  <si>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</si>
  <si>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</si>
  <si>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</si>
  <si>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</si>
  <si>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</si>
  <si>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</si>
  <si>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</si>
  <si>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</si>
  <si>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</si>
  <si>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</si>
  <si>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</si>
  <si>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</si>
  <si>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</si>
  <si>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</si>
  <si>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</si>
  <si>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</si>
  <si>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</si>
  <si>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</si>
  <si>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</si>
  <si>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</si>
  <si>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</si>
  <si>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</si>
  <si>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</si>
  <si>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</si>
  <si>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</si>
  <si>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</si>
  <si>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</si>
  <si>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</si>
  <si>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</si>
  <si>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</si>
  <si>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</si>
  <si>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</si>
  <si>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</si>
  <si>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</si>
  <si>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</si>
  <si>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</si>
  <si>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</si>
  <si>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</si>
  <si>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</si>
  <si>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</si>
  <si>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</si>
  <si>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</si>
  <si>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</si>
  <si>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</si>
  <si>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</si>
  <si>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</si>
  <si>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</si>
  <si>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</si>
  <si>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</si>
  <si>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</si>
  <si>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</si>
  <si>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</si>
  <si>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</si>
  <si>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</si>
  <si>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</si>
  <si>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</si>
  <si>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</si>
  <si>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</si>
  <si>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</si>
  <si>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</si>
  <si>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</si>
  <si>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</si>
  <si>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</si>
  <si>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</si>
  <si>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</si>
  <si>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</si>
  <si>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</si>
  <si>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</si>
  <si>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</si>
  <si>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</si>
  <si>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</si>
  <si>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</si>
  <si>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</si>
  <si>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</si>
  <si>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</si>
  <si>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</si>
  <si>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</si>
  <si>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</si>
  <si>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</si>
  <si>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</si>
  <si>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</si>
  <si>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</si>
  <si>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</si>
  <si>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</si>
  <si>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</si>
  <si>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</si>
  <si>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</si>
  <si>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</si>
  <si>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</si>
  <si>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</si>
  <si>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</si>
  <si>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</si>
  <si>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</si>
  <si>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</si>
  <si>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</si>
  <si>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</si>
  <si>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</si>
  <si>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</si>
  <si>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</si>
  <si>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</si>
  <si>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</si>
  <si>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</si>
  <si>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</si>
  <si>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</si>
  <si>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</si>
  <si>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</si>
  <si>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</si>
  <si>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</si>
  <si>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</si>
  <si>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</si>
  <si>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</si>
  <si>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</si>
  <si>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</si>
  <si>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</si>
  <si>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</si>
  <si>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</si>
  <si>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</si>
  <si>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</si>
  <si>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</si>
  <si>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</si>
  <si>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</si>
  <si>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</si>
  <si>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</si>
  <si>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</si>
  <si>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</si>
  <si>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</si>
  <si>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</si>
  <si>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</si>
  <si>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</si>
  <si>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</si>
  <si>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</si>
  <si>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</si>
  <si>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</si>
  <si>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</si>
  <si>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</si>
  <si>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</si>
  <si>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</si>
  <si>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</si>
  <si>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</si>
  <si>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</si>
  <si>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</si>
  <si>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</si>
  <si>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</si>
  <si>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</si>
  <si>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</si>
  <si>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</si>
  <si>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</si>
  <si>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</si>
  <si>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</si>
  <si>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</si>
  <si>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</si>
  <si>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</si>
  <si>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</si>
  <si>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</si>
  <si>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</si>
  <si>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</si>
  <si>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</si>
  <si>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</si>
  <si>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</si>
  <si>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</si>
  <si>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</si>
  <si>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</si>
  <si>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</si>
  <si>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</si>
  <si>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</si>
  <si>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</si>
  <si>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</si>
  <si>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</si>
  <si>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</si>
  <si>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</si>
  <si>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</si>
  <si>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</si>
  <si>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</si>
  <si>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</si>
  <si>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</si>
  <si>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</si>
  <si>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</si>
  <si>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</si>
  <si>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</si>
  <si>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</si>
  <si>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</si>
  <si>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</si>
  <si>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</si>
  <si>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</si>
  <si>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</si>
  <si>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</si>
  <si>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</si>
  <si>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</si>
  <si>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</si>
  <si>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</si>
  <si>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</si>
  <si>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</si>
  <si>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</si>
  <si>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</si>
  <si>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</si>
  <si>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</si>
  <si>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</si>
  <si>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</si>
  <si>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</si>
  <si>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</si>
  <si>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</si>
  <si>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</si>
  <si>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</si>
  <si>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</si>
  <si>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</si>
  <si>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</si>
  <si>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</si>
  <si>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</si>
  <si>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</si>
  <si>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</si>
  <si>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</si>
  <si>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</si>
  <si>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</si>
  <si>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</si>
  <si>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</si>
  <si>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</si>
  <si>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</si>
  <si>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</si>
  <si>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</si>
  <si>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</si>
  <si>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</si>
  <si>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</si>
  <si>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</si>
  <si>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</si>
  <si>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</si>
  <si>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</si>
  <si>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</si>
  <si>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</si>
  <si>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</si>
  <si>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</si>
  <si>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</si>
  <si>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</si>
  <si>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</si>
  <si>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</si>
  <si>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</si>
  <si>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</si>
  <si>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</si>
  <si>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</si>
  <si>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</si>
  <si>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</si>
  <si>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</si>
  <si>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</si>
  <si>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</si>
  <si>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</si>
  <si>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</si>
  <si>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</si>
  <si>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</si>
  <si>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</si>
  <si>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</si>
  <si>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</si>
  <si>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</si>
  <si>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</si>
  <si>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</si>
  <si>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</si>
  <si>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</si>
  <si>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</si>
  <si>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</si>
  <si>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</si>
  <si>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</si>
  <si>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</si>
  <si>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</si>
  <si>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</si>
  <si>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</si>
  <si>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</si>
  <si>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</si>
  <si>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</si>
  <si>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</si>
  <si>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</si>
  <si>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</si>
  <si>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</si>
  <si>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</si>
  <si>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</si>
  <si>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</si>
  <si>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</si>
  <si>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</si>
  <si>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</si>
  <si>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</si>
  <si>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</si>
  <si>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</si>
  <si>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</si>
  <si>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</si>
  <si>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</si>
  <si>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</si>
  <si>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</si>
  <si>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</si>
  <si>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</si>
  <si>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</si>
  <si>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</si>
  <si>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</si>
  <si>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</si>
  <si>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</si>
  <si>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</si>
  <si>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</si>
  <si>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</si>
  <si>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</si>
  <si>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</si>
  <si>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</si>
  <si>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</si>
  <si>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</si>
  <si>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</si>
  <si>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</si>
  <si>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</si>
  <si>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</si>
  <si>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</si>
  <si>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</si>
  <si>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</si>
  <si>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</si>
  <si>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</si>
  <si>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</si>
  <si>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</si>
  <si>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</si>
  <si>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</si>
  <si>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</si>
  <si>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</si>
  <si>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</si>
  <si>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</si>
  <si>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</si>
  <si>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</si>
  <si>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</si>
  <si>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</si>
  <si>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</si>
  <si>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</si>
  <si>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</si>
  <si>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</si>
  <si>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</si>
  <si>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</si>
  <si>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</si>
  <si>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</si>
  <si>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</si>
  <si>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</si>
  <si>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</si>
  <si>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</si>
  <si>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</si>
  <si>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</si>
  <si>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</si>
  <si>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</si>
  <si>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</si>
  <si>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</si>
  <si>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</si>
  <si>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</si>
  <si>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</si>
  <si>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</si>
  <si>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</si>
  <si>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</si>
  <si>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</si>
  <si>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</si>
  <si>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</si>
  <si>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</si>
  <si>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</si>
  <si>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</si>
  <si>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</si>
  <si>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</si>
  <si>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</si>
  <si>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</si>
  <si>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</si>
  <si>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</si>
  <si>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</si>
  <si>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</si>
  <si>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</si>
  <si>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</si>
  <si>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</si>
  <si>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</si>
  <si>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</si>
  <si>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</si>
  <si>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</si>
  <si>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</si>
  <si>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</si>
  <si>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</si>
  <si>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</si>
  <si>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</si>
  <si>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</si>
  <si>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</si>
  <si>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</si>
  <si>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</si>
  <si>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</si>
  <si>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</si>
  <si>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</si>
  <si>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</si>
  <si>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</si>
  <si>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</si>
  <si>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</si>
  <si>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</si>
  <si>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</si>
  <si>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</si>
  <si>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</si>
  <si>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</si>
  <si>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</si>
  <si>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</si>
  <si>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</si>
  <si>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</si>
  <si>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</si>
  <si>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</si>
  <si>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</si>
  <si>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</si>
  <si>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</si>
  <si>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</si>
  <si>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</si>
  <si>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</si>
  <si>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</si>
  <si>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</si>
  <si>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</si>
  <si>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</si>
  <si>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</si>
  <si>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</si>
  <si>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</si>
  <si>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</si>
  <si>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</si>
  <si>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</si>
  <si>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</si>
  <si>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</si>
  <si>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</si>
  <si>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</si>
  <si>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</si>
  <si>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</si>
  <si>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</si>
  <si>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</si>
  <si>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</si>
  <si>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</si>
  <si>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</si>
  <si>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</si>
  <si>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</si>
  <si>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</si>
  <si>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</si>
  <si>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</si>
  <si>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</si>
  <si>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</si>
  <si>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</si>
  <si>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</si>
  <si>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</si>
  <si>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</si>
  <si>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</si>
  <si>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</si>
  <si>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</si>
  <si>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</si>
  <si>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</si>
  <si>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</si>
  <si>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</si>
  <si>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</si>
  <si>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</si>
  <si>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</si>
  <si>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</si>
  <si>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</si>
  <si>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</si>
  <si>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</si>
  <si>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</si>
  <si>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</si>
  <si>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</si>
  <si>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</si>
  <si>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</si>
  <si>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</si>
  <si>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</si>
  <si>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</si>
  <si>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</si>
  <si>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</si>
  <si>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</si>
  <si>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</si>
  <si>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</si>
  <si>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</si>
  <si>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</si>
  <si>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</si>
  <si>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</si>
  <si>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</si>
  <si>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</si>
  <si>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</si>
  <si>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</si>
  <si>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</si>
  <si>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</si>
  <si>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</si>
  <si>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</si>
  <si>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</si>
  <si>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</si>
  <si>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</si>
  <si>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</si>
  <si>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</si>
  <si>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</si>
  <si>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</si>
  <si>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</si>
  <si>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</si>
  <si>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</si>
  <si>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</si>
  <si>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</si>
  <si>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</si>
  <si>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</si>
  <si>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</si>
  <si>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</si>
  <si>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</si>
  <si>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</si>
  <si>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</si>
  <si>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</si>
  <si>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</si>
  <si>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</si>
  <si>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</si>
  <si>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</si>
  <si>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</si>
  <si>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</si>
  <si>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</si>
  <si>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</si>
  <si>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</si>
  <si>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</si>
  <si>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</si>
  <si>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</si>
  <si>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</si>
  <si>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</si>
  <si>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</si>
  <si>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</si>
  <si>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</si>
  <si>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</si>
  <si>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</si>
  <si>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</si>
  <si>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</si>
  <si>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</si>
  <si>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</si>
  <si>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</si>
  <si>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</si>
  <si>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</si>
  <si>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</si>
  <si>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</si>
  <si>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</si>
  <si>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</si>
  <si>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</si>
  <si>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</si>
  <si>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</si>
  <si>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</si>
  <si>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</si>
  <si>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</si>
  <si>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</si>
  <si>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</si>
  <si>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</si>
  <si>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</si>
  <si>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</si>
  <si>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</si>
  <si>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</si>
  <si>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</si>
  <si>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</si>
  <si>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</si>
  <si>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</si>
  <si>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</si>
  <si>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</si>
  <si>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</si>
  <si>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</si>
  <si>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</si>
  <si>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</si>
  <si>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</si>
  <si>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</si>
  <si>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</si>
  <si>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</si>
  <si>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</si>
  <si>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</si>
  <si>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</si>
  <si>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</si>
  <si>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</si>
  <si>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</si>
  <si>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</si>
  <si>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</si>
  <si>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</si>
  <si>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</si>
  <si>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</si>
  <si>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</si>
  <si>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</si>
  <si>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</si>
  <si>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</si>
  <si>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</si>
  <si>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</si>
  <si>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</si>
  <si>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</si>
  <si>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</si>
  <si>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</si>
  <si>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</si>
  <si>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</si>
  <si>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</si>
  <si>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</si>
  <si>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</si>
  <si>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</si>
  <si>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</si>
  <si>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</si>
  <si>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</si>
  <si>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</si>
  <si>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</si>
  <si>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</si>
  <si>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</si>
  <si>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</si>
  <si>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</si>
  <si>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</si>
  <si>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</si>
  <si>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</si>
  <si>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</si>
  <si>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</si>
  <si>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</si>
  <si>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</si>
  <si>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</si>
  <si>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</si>
  <si>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</si>
  <si>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</si>
  <si>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</si>
  <si>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</si>
  <si>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</si>
  <si>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</si>
  <si>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</si>
  <si>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</si>
  <si>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</si>
  <si>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</si>
  <si>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</si>
  <si>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</si>
  <si>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</si>
  <si>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</si>
  <si>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</si>
  <si>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</si>
  <si>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</si>
  <si>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</si>
  <si>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</si>
  <si>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</si>
  <si>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</si>
  <si>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</si>
  <si>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</si>
  <si>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</si>
  <si>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</si>
  <si>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</si>
  <si>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</si>
  <si>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</si>
  <si>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</si>
  <si>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</si>
  <si>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</si>
  <si>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</si>
  <si>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</si>
  <si>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</si>
  <si>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</si>
  <si>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</si>
  <si>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</si>
  <si>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</si>
  <si>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</si>
  <si>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</si>
  <si>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</si>
  <si>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</si>
  <si>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</si>
  <si>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</si>
  <si>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</si>
  <si>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</si>
  <si>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</si>
  <si>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</si>
  <si>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</si>
  <si>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</si>
  <si>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</si>
  <si>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</si>
  <si>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</si>
  <si>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</si>
  <si>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</si>
  <si>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</si>
  <si>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</si>
  <si>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</si>
  <si>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</si>
  <si>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</si>
  <si>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</si>
  <si>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</si>
  <si>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</si>
  <si>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</si>
  <si>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</si>
  <si>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</si>
  <si>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</si>
  <si>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</si>
  <si>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</si>
  <si>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</si>
  <si>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</si>
  <si>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</si>
  <si>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</si>
  <si>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</si>
  <si>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</si>
  <si>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</si>
  <si>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</si>
  <si>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</si>
  <si>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</si>
  <si>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</si>
  <si>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</si>
  <si>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</si>
  <si>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</si>
  <si>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</si>
  <si>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</si>
  <si>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</si>
  <si>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</si>
  <si>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</si>
  <si>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</si>
  <si>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</si>
  <si>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</si>
  <si>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</si>
  <si>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</si>
  <si>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</si>
  <si>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</si>
  <si>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</si>
  <si>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</si>
  <si>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</si>
  <si>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</si>
  <si>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</si>
  <si>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</si>
  <si>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</si>
  <si>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</si>
  <si>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</si>
  <si>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</si>
  <si>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</si>
  <si>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</si>
  <si>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</si>
  <si>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</si>
  <si>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</si>
  <si>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</si>
  <si>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</si>
  <si>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</si>
  <si>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</si>
  <si>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</si>
  <si>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</si>
  <si>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</si>
  <si>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</si>
  <si>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</si>
  <si>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</si>
  <si>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</si>
  <si>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</si>
  <si>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</si>
  <si>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</si>
  <si>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</si>
  <si>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</si>
  <si>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</si>
  <si>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</si>
  <si>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</si>
  <si>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</si>
  <si>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</si>
  <si>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</si>
  <si>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</si>
  <si>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</si>
  <si>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</si>
  <si>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</si>
  <si>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</si>
  <si>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</si>
  <si>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</si>
  <si>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</si>
  <si>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</si>
  <si>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</si>
  <si>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</si>
  <si>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</si>
  <si>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</si>
  <si>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</si>
  <si>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</si>
  <si>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</si>
  <si>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</si>
  <si>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</si>
  <si>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</si>
  <si>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</si>
  <si>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</si>
  <si>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</si>
  <si>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</si>
  <si>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</si>
  <si>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</si>
  <si>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</si>
  <si>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</si>
  <si>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</si>
  <si>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</si>
  <si>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</si>
  <si>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</si>
  <si>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</si>
  <si>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</si>
  <si>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</si>
  <si>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</si>
  <si>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</si>
  <si>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</si>
  <si>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</si>
  <si>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</si>
  <si>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</si>
  <si>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</si>
  <si>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</si>
  <si>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</si>
  <si>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</si>
  <si>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</si>
  <si>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</si>
  <si>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</si>
  <si>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</si>
  <si>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</si>
  <si>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</si>
  <si>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</si>
  <si>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</si>
  <si>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</si>
  <si>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</si>
  <si>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</si>
  <si>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</si>
  <si>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</si>
  <si>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</si>
  <si>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</si>
  <si>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</si>
  <si>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</si>
  <si>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</si>
  <si>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</si>
  <si>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</si>
  <si>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</si>
  <si>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</si>
  <si>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</si>
  <si>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</si>
  <si>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</si>
  <si>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</si>
  <si>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</si>
  <si>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</si>
  <si>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</si>
  <si>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</si>
  <si>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</si>
  <si>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</si>
  <si>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</si>
  <si>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</si>
  <si>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</si>
  <si>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</si>
  <si>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</si>
  <si>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</si>
  <si>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</si>
  <si>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</si>
  <si>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</si>
  <si>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</si>
  <si>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</si>
  <si>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</si>
  <si>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</si>
  <si>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</si>
  <si>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</si>
  <si>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</si>
  <si>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</si>
  <si>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</si>
  <si>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</si>
  <si>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</si>
  <si>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</si>
  <si>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</si>
  <si>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</si>
  <si>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</si>
  <si>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</si>
  <si>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</si>
  <si>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</si>
  <si>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</si>
  <si>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</si>
  <si>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</si>
  <si>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</si>
  <si>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</si>
  <si>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</si>
  <si>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</si>
  <si>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</si>
  <si>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</si>
  <si>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</si>
  <si>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</si>
  <si>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</si>
  <si>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</si>
  <si>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</si>
  <si>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</si>
  <si>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</si>
  <si>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</si>
  <si>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</si>
  <si>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</si>
  <si>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</si>
  <si>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</si>
  <si>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</si>
  <si>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</si>
  <si>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</si>
  <si>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</si>
  <si>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</si>
  <si>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</si>
  <si>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</si>
  <si>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</si>
  <si>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</si>
  <si>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</si>
  <si>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</si>
  <si>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</si>
  <si>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</si>
  <si>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</si>
  <si>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</si>
  <si>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</si>
  <si>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</si>
  <si>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</si>
  <si>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</si>
  <si>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</si>
  <si>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</si>
  <si>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</si>
  <si>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</si>
  <si>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</si>
  <si>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</si>
  <si>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</si>
  <si>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</si>
  <si>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</si>
  <si>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</si>
  <si>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</si>
  <si>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</si>
  <si>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</si>
  <si>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</si>
  <si>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</si>
  <si>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</si>
  <si>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</si>
  <si>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</si>
  <si>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</si>
  <si>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</si>
  <si>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</si>
  <si>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</si>
  <si>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</si>
  <si>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</si>
  <si>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</si>
  <si>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</si>
  <si>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</si>
  <si>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</si>
  <si>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</si>
  <si>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</si>
  <si>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</si>
  <si>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</si>
  <si>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</si>
  <si>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</si>
  <si>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</si>
  <si>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</si>
  <si>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</si>
  <si>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</si>
  <si>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</si>
  <si>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</si>
  <si>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</si>
  <si>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</si>
  <si>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</si>
  <si>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</si>
  <si>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</si>
  <si>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</si>
  <si>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</si>
  <si>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</si>
  <si>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</si>
  <si>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</si>
  <si>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</si>
  <si>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</si>
  <si>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</si>
  <si>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</si>
  <si>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</si>
  <si>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</si>
  <si>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</si>
  <si>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</si>
  <si>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</si>
  <si>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</si>
  <si>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</si>
  <si>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</si>
  <si>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</si>
  <si>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</si>
  <si>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</si>
  <si>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</si>
  <si>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</si>
  <si>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</si>
  <si>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</si>
  <si>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</si>
  <si>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</si>
  <si>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</si>
  <si>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</si>
  <si>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</si>
  <si>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</si>
  <si>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</si>
  <si>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</si>
  <si>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</si>
  <si>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</si>
  <si>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</si>
  <si>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</si>
  <si>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</si>
  <si>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</si>
  <si>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</si>
  <si>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</si>
  <si>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</si>
  <si>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</si>
  <si>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</si>
  <si>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</si>
  <si>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</si>
  <si>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</si>
  <si>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</si>
  <si>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</si>
  <si>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</si>
  <si>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</si>
  <si>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</si>
  <si>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</si>
  <si>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</si>
  <si>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</si>
  <si>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</si>
  <si>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</si>
  <si>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</si>
  <si>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</si>
  <si>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</si>
  <si>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</si>
  <si>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</si>
  <si>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</si>
  <si>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</si>
  <si>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</si>
  <si>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</si>
  <si>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</si>
  <si>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</si>
  <si>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</si>
  <si>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</si>
  <si>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</si>
  <si>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</si>
  <si>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</si>
  <si>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</si>
  <si>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</si>
  <si>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</si>
  <si>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</si>
  <si>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</si>
  <si>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</si>
  <si>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</si>
  <si>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</si>
  <si>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</si>
  <si>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</si>
  <si>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</si>
  <si>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</si>
  <si>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</si>
  <si>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</si>
  <si>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</si>
  <si>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</si>
  <si>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</si>
  <si>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</si>
  <si>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</si>
  <si>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</si>
  <si>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</si>
  <si>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</si>
  <si>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</si>
  <si>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</si>
  <si>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</si>
  <si>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</si>
  <si>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</si>
  <si>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</si>
  <si>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</si>
  <si>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</si>
  <si>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</si>
  <si>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</si>
  <si>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</si>
  <si>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</si>
  <si>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</si>
  <si>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</si>
  <si>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</si>
  <si>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</si>
  <si>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</si>
  <si>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</si>
  <si>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</si>
  <si>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</si>
  <si>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</si>
  <si>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</si>
  <si>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</si>
  <si>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</si>
  <si>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</si>
  <si>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</si>
  <si>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</si>
  <si>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</si>
  <si>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</si>
  <si>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</si>
  <si>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</si>
  <si>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</si>
  <si>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</si>
  <si>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</si>
  <si>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</si>
  <si>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</si>
  <si>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</si>
  <si>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</si>
  <si>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</si>
  <si>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</si>
  <si>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</si>
  <si>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</si>
  <si>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</si>
  <si>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</si>
  <si>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</si>
  <si>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</si>
  <si>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</si>
  <si>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</si>
  <si>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</si>
  <si>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</si>
  <si>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</si>
  <si>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</si>
  <si>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</si>
  <si>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</si>
  <si>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</si>
  <si>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</si>
  <si>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</si>
  <si>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</si>
  <si>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</si>
  <si>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</si>
  <si>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</si>
  <si>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</si>
  <si>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</si>
  <si>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</si>
  <si>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</si>
  <si>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</si>
  <si>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</si>
  <si>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</si>
  <si>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</si>
  <si>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</si>
  <si>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</si>
  <si>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</si>
  <si>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</si>
  <si>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</si>
  <si>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</si>
  <si>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</si>
  <si>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</si>
  <si>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</si>
  <si>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</si>
  <si>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</si>
  <si>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</si>
  <si>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</si>
  <si>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</si>
  <si>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</si>
  <si>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</si>
  <si>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</si>
  <si>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</si>
  <si>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</si>
  <si>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</si>
  <si>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</si>
  <si>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</si>
  <si>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</si>
  <si>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</si>
  <si>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</si>
  <si>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</si>
  <si>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</si>
  <si>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</si>
  <si>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</si>
  <si>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</si>
  <si>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</si>
  <si>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</si>
  <si>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</si>
  <si>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</si>
  <si>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</si>
  <si>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</si>
  <si>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</si>
  <si>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</si>
  <si>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</si>
  <si>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</si>
  <si>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</si>
  <si>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</si>
  <si>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</si>
  <si>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</si>
  <si>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</si>
  <si>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</si>
  <si>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</si>
  <si>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</si>
  <si>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</si>
  <si>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</si>
  <si>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</si>
  <si>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</si>
  <si>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</si>
  <si>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</si>
  <si>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</si>
  <si>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</si>
  <si>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</si>
  <si>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</si>
  <si>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</si>
  <si>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</si>
  <si>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</si>
  <si>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</si>
  <si>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</si>
  <si>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</si>
  <si>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</si>
  <si>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</si>
  <si>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</si>
  <si>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</si>
  <si>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</si>
  <si>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</si>
  <si>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</si>
  <si>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</si>
  <si>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</si>
  <si>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</si>
  <si>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</si>
  <si>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</si>
  <si>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</si>
  <si>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</si>
  <si>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</si>
  <si>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</si>
  <si>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</si>
  <si>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</si>
  <si>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</si>
  <si>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</si>
  <si>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</si>
  <si>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</si>
  <si>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</si>
  <si>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</si>
  <si>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</si>
  <si>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</si>
  <si>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</si>
  <si>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</si>
  <si>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</si>
  <si>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</si>
  <si>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</si>
  <si>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</si>
  <si>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</si>
  <si>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</si>
  <si>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</si>
  <si>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</si>
  <si>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</si>
  <si>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</si>
  <si>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</si>
  <si>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</si>
  <si>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</si>
  <si>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</si>
  <si>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</si>
  <si>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</si>
  <si>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</si>
  <si>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</si>
  <si>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</si>
  <si>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</si>
  <si>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</si>
  <si>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</si>
  <si>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</si>
  <si>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</si>
  <si>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</si>
  <si>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</si>
  <si>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</si>
  <si>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</si>
  <si>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</si>
  <si>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</si>
  <si>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</si>
  <si>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</si>
  <si>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</si>
  <si>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</si>
  <si>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</si>
  <si>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</si>
  <si>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</si>
  <si>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</si>
  <si>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</si>
  <si>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</si>
  <si>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</si>
  <si>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</si>
  <si>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</si>
  <si>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</si>
  <si>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</si>
  <si>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</si>
  <si>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</si>
  <si>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</si>
  <si>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</si>
  <si>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</si>
  <si>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</si>
  <si>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</si>
  <si>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</si>
  <si>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</si>
  <si>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</si>
  <si>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</si>
  <si>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</si>
  <si>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</si>
  <si>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</si>
  <si>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</si>
  <si>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</si>
  <si>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</si>
  <si>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</si>
  <si>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</si>
  <si>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</si>
  <si>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</si>
  <si>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</si>
  <si>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</si>
  <si>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</si>
  <si>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</si>
  <si>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</si>
  <si>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</si>
  <si>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</si>
  <si>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</si>
  <si>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</si>
  <si>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</si>
  <si>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</si>
  <si>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</si>
  <si>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</si>
  <si>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</si>
  <si>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</si>
  <si>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</si>
  <si>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</si>
  <si>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</si>
  <si>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</si>
  <si>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</si>
  <si>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</si>
  <si>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</si>
  <si>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</si>
  <si>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</si>
  <si>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</si>
  <si>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</si>
  <si>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</si>
  <si>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</si>
  <si>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</si>
  <si>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</si>
  <si>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</si>
  <si>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</si>
  <si>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</si>
  <si>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</si>
  <si>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</si>
  <si>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</si>
  <si>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</si>
  <si>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</si>
  <si>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</si>
  <si>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</si>
  <si>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</si>
  <si>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</si>
  <si>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</si>
  <si>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</si>
  <si>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</si>
  <si>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</si>
  <si>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</si>
  <si>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</si>
  <si>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</si>
  <si>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</si>
  <si>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</si>
  <si>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</si>
  <si>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</si>
  <si>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</si>
  <si>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</si>
  <si>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</si>
  <si>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</si>
  <si>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</si>
  <si>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</si>
  <si>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</si>
  <si>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</si>
  <si>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</si>
  <si>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</si>
  <si>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</si>
  <si>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</si>
  <si>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</si>
  <si>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</si>
  <si>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</si>
  <si>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</si>
  <si>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</si>
  <si>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</si>
  <si>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</si>
  <si>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</si>
  <si>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</si>
  <si>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</si>
  <si>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</si>
  <si>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</si>
  <si>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</si>
  <si>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</si>
  <si>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</si>
  <si>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</si>
  <si>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</si>
  <si>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</si>
  <si>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</si>
  <si>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</si>
  <si>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</si>
  <si>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</si>
  <si>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</si>
  <si>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</si>
  <si>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</si>
  <si>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</si>
  <si>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</si>
  <si>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</si>
  <si>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</si>
  <si>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</si>
  <si>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</si>
  <si>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</si>
  <si>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</si>
  <si>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</si>
  <si>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</si>
  <si>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</si>
  <si>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</si>
  <si>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</si>
  <si>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</si>
  <si>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</si>
  <si>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</si>
  <si>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</si>
  <si>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</si>
  <si>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</si>
  <si>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</si>
  <si>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</si>
  <si>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</si>
  <si>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</si>
  <si>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</si>
  <si>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</si>
  <si>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</si>
  <si>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</si>
  <si>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</si>
  <si>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</si>
  <si>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</si>
  <si>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</si>
  <si>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</si>
  <si>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</si>
  <si>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</si>
  <si>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</si>
  <si>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</si>
  <si>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</si>
  <si>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</si>
  <si>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</si>
  <si>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</si>
  <si>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</si>
  <si>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</si>
  <si>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</si>
  <si>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</si>
  <si>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</si>
  <si>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</si>
  <si>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</si>
  <si>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</si>
  <si>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</si>
  <si>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</si>
  <si>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</si>
  <si>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</si>
  <si>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</si>
  <si>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</si>
  <si>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</si>
  <si>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</si>
  <si>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</si>
  <si>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</si>
  <si>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</si>
  <si>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</si>
  <si>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</si>
  <si>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</si>
  <si>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</si>
  <si>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</si>
  <si>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</si>
  <si>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</si>
  <si>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</si>
  <si>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</si>
  <si>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</si>
  <si>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</si>
  <si>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</si>
  <si>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</si>
  <si>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</si>
  <si>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</si>
  <si>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</si>
  <si>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</si>
  <si>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</si>
  <si>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</si>
  <si>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</si>
  <si>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</si>
  <si>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</si>
  <si>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</si>
  <si>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</si>
  <si>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</si>
  <si>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</si>
  <si>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</si>
  <si>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</si>
  <si>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</si>
  <si>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</si>
  <si>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</si>
  <si>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</si>
  <si>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</si>
  <si>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</si>
  <si>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</si>
  <si>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</si>
  <si>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</si>
  <si>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</si>
  <si>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</si>
  <si>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</si>
  <si>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</si>
  <si>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</si>
  <si>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</si>
  <si>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</si>
  <si>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</si>
  <si>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</si>
  <si>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</si>
  <si>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</si>
  <si>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</si>
  <si>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</si>
  <si>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</si>
  <si>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</si>
  <si>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</si>
  <si>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</si>
  <si>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</si>
  <si>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</si>
  <si>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</si>
  <si>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</si>
  <si>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</si>
  <si>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</si>
  <si>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</si>
  <si>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</si>
  <si>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</si>
  <si>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</si>
  <si>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</si>
  <si>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</si>
  <si>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</si>
  <si>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</si>
  <si>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</si>
  <si>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</si>
  <si>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</si>
  <si>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</si>
  <si>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</si>
  <si>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</si>
  <si>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</si>
  <si>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</si>
  <si>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</si>
  <si>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</si>
  <si>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</si>
  <si>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</si>
  <si>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</si>
  <si>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</si>
  <si>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</si>
  <si>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</si>
  <si>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</si>
  <si>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</si>
  <si>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</si>
  <si>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</si>
  <si>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</si>
  <si>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</si>
  <si>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</si>
  <si>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</si>
  <si>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</si>
  <si>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</si>
  <si>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</si>
  <si>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</si>
  <si>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</si>
  <si>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</si>
  <si>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</si>
  <si>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</si>
  <si>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</si>
  <si>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</si>
  <si>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</si>
  <si>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</si>
  <si>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</si>
  <si>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</si>
  <si>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</si>
  <si>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</si>
  <si>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</si>
  <si>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</si>
  <si>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</si>
  <si>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</si>
  <si>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</si>
  <si>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</si>
  <si>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</si>
  <si>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</si>
  <si>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</si>
  <si>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</si>
  <si>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</si>
  <si>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</si>
  <si>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</si>
  <si>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</si>
  <si>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</si>
  <si>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</si>
  <si>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</si>
  <si>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</si>
  <si>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</si>
  <si>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</si>
  <si>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</si>
  <si>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</si>
  <si>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</si>
  <si>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</si>
  <si>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</si>
  <si>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</si>
  <si>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</si>
  <si>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</si>
  <si>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</si>
  <si>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</si>
  <si>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</si>
  <si>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</si>
  <si>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</si>
  <si>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</si>
  <si>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</si>
  <si>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</si>
  <si>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</si>
  <si>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</si>
  <si>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</si>
  <si>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</si>
  <si>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</si>
  <si>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</si>
  <si>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</si>
  <si>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</si>
  <si>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</si>
  <si>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</si>
  <si>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</si>
  <si>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</si>
  <si>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</si>
  <si>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</si>
  <si>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</si>
  <si>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</si>
  <si>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</si>
  <si>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</si>
  <si>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</si>
  <si>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</si>
  <si>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</si>
  <si>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</si>
  <si>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</si>
  <si>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</si>
  <si>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</si>
  <si>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</si>
  <si>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</si>
  <si>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</si>
  <si>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</si>
  <si>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</si>
  <si>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</si>
  <si>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</si>
  <si>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</si>
  <si>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</si>
  <si>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</si>
  <si>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</si>
  <si>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</si>
  <si>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</si>
  <si>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</si>
  <si>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</si>
  <si>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</si>
  <si>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</si>
  <si>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</si>
  <si>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</si>
  <si>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</si>
  <si>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</si>
  <si>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</si>
  <si>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</si>
  <si>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</si>
  <si>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</si>
  <si>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</si>
  <si>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</si>
  <si>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</si>
  <si>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</si>
  <si>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</si>
  <si>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</si>
  <si>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</si>
  <si>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</si>
  <si>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</si>
  <si>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</si>
  <si>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</si>
  <si>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</si>
  <si>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</si>
  <si>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</si>
  <si>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</si>
  <si>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</si>
  <si>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</si>
  <si>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</si>
  <si>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</si>
  <si>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</si>
  <si>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</si>
  <si>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</si>
  <si>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</si>
  <si>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</si>
  <si>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</si>
  <si>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</si>
  <si>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</si>
  <si>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</si>
  <si>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</si>
  <si>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</si>
  <si>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</si>
  <si>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</si>
  <si>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</si>
  <si>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</si>
  <si>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</si>
  <si>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</si>
  <si>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</si>
  <si>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</si>
  <si>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</si>
  <si>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</si>
  <si>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</si>
  <si>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</si>
  <si>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</si>
  <si>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</si>
  <si>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</si>
  <si>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</si>
  <si>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</si>
  <si>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</si>
  <si>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</si>
  <si>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</si>
  <si>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</si>
  <si>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</si>
  <si>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</si>
  <si>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</si>
  <si>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</si>
  <si>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</si>
  <si>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</si>
  <si>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</si>
  <si>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</si>
  <si>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</si>
  <si>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</si>
  <si>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</si>
  <si>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</si>
  <si>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</si>
  <si>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</si>
  <si>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</si>
  <si>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</si>
  <si>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</si>
  <si>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</si>
  <si>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</si>
  <si>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</si>
  <si>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</si>
  <si>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</si>
  <si>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</si>
  <si>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</si>
  <si>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</si>
  <si>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</si>
  <si>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</si>
  <si>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</si>
  <si>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</si>
  <si>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</si>
  <si>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</si>
  <si>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</si>
  <si>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</si>
  <si>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</si>
  <si>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</si>
  <si>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</si>
  <si>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</si>
  <si>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</si>
  <si>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</si>
  <si>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</si>
  <si>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</si>
  <si>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</si>
  <si>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</si>
  <si>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</si>
  <si>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</si>
  <si>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</si>
  <si>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</si>
  <si>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</si>
  <si>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</si>
  <si>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</si>
  <si>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</si>
  <si>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</si>
  <si>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</si>
  <si>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</si>
  <si>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</si>
  <si>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</si>
  <si>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</si>
  <si>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</si>
  <si>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</si>
  <si>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</si>
  <si>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</si>
  <si>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</si>
  <si>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</si>
  <si>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</si>
  <si>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</si>
  <si>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</si>
  <si>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</si>
  <si>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</si>
  <si>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</si>
  <si>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</si>
  <si>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</si>
  <si>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</si>
  <si>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</si>
  <si>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</si>
  <si>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</si>
  <si>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</si>
  <si>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</si>
  <si>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</si>
  <si>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</si>
  <si>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</si>
  <si>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</si>
  <si>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</si>
  <si>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</si>
  <si>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</si>
  <si>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</si>
  <si>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</si>
  <si>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</si>
  <si>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</si>
  <si>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</si>
  <si>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</si>
  <si>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</si>
  <si>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</si>
  <si>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</si>
  <si>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</si>
  <si>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</si>
  <si>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</si>
  <si>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</si>
  <si>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</si>
  <si>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</si>
  <si>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</si>
  <si>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</si>
  <si>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</si>
  <si>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</si>
  <si>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</si>
  <si>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</si>
  <si>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</si>
  <si>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</si>
  <si>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</si>
  <si>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</si>
  <si>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</si>
  <si>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</si>
  <si>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</si>
  <si>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</si>
  <si>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</si>
  <si>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</si>
  <si>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</si>
  <si>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</si>
  <si>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</si>
  <si>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</si>
  <si>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</si>
  <si>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</si>
  <si>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</si>
  <si>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</si>
  <si>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</si>
  <si>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</si>
  <si>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</si>
  <si>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</si>
  <si>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</si>
  <si>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</si>
  <si>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</si>
  <si>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</si>
  <si>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</si>
  <si>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</si>
  <si>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</si>
  <si>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</si>
  <si>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</si>
  <si>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</si>
  <si>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</si>
  <si>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</si>
  <si>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</si>
  <si>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</si>
  <si>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</si>
  <si>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</si>
  <si>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</si>
  <si>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</si>
  <si>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</si>
  <si>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</si>
  <si>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</si>
  <si>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</si>
  <si>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</si>
  <si>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</si>
  <si>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</si>
  <si>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</si>
  <si>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</si>
  <si>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</si>
  <si>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</si>
  <si>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</si>
  <si>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</si>
  <si>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</si>
  <si>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</si>
  <si>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</si>
  <si>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</si>
  <si>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</si>
  <si>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</si>
  <si>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</si>
  <si>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</si>
  <si>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</si>
  <si>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</si>
  <si>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</si>
  <si>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</si>
  <si>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</si>
  <si>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</si>
  <si>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</si>
  <si>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</si>
  <si>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</si>
  <si>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</si>
  <si>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</si>
  <si>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</si>
  <si>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</si>
  <si>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</si>
  <si>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</si>
  <si>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</si>
  <si>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</si>
  <si>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</si>
  <si>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</si>
  <si>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</si>
  <si>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</si>
  <si>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</si>
  <si>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</si>
  <si>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</si>
  <si>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</si>
  <si>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</si>
  <si>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</si>
  <si>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</si>
  <si>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</si>
  <si>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</si>
  <si>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</si>
  <si>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</si>
  <si>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</si>
  <si>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</si>
  <si>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</si>
  <si>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</si>
  <si>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</si>
  <si>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</si>
  <si>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</si>
  <si>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</si>
  <si>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</si>
  <si>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</si>
  <si>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</si>
  <si>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</si>
  <si>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</si>
  <si>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</si>
  <si>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</si>
  <si>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</si>
  <si>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</si>
  <si>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</si>
  <si>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</si>
  <si>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</si>
  <si>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</si>
  <si>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</si>
  <si>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</si>
  <si>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</si>
  <si>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</si>
  <si>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</si>
  <si>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</si>
  <si>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</si>
  <si>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</si>
  <si>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</si>
  <si>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</si>
  <si>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</si>
  <si>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</si>
  <si>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</si>
  <si>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</si>
  <si>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</si>
  <si>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</si>
  <si>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</si>
  <si>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</si>
  <si>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</si>
  <si>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</si>
  <si>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</si>
  <si>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</si>
  <si>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</si>
  <si>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</si>
  <si>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</si>
  <si>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</si>
  <si>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</si>
  <si>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</si>
  <si>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</si>
  <si>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</si>
  <si>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</si>
  <si>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</si>
  <si>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</si>
  <si>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</si>
  <si>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</si>
  <si>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</si>
  <si>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</si>
  <si>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</si>
  <si>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</si>
  <si>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</si>
  <si>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</si>
  <si>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</si>
  <si>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</si>
  <si>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</si>
  <si>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</si>
  <si>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</si>
  <si>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</si>
  <si>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</si>
  <si>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</si>
  <si>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</si>
  <si>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</si>
  <si>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</si>
  <si>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</si>
  <si>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</si>
  <si>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</si>
  <si>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</si>
  <si>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</si>
  <si>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</si>
  <si>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</si>
  <si>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</si>
  <si>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</si>
  <si>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</si>
  <si>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</si>
  <si>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</si>
  <si>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</si>
  <si>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</si>
  <si>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</si>
  <si>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</si>
  <si>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</si>
  <si>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</si>
  <si>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</si>
  <si>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</si>
  <si>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</si>
  <si>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</si>
  <si>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</si>
  <si>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</si>
  <si>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</si>
  <si>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</si>
  <si>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</si>
  <si>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</si>
  <si>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</si>
  <si>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</si>
  <si>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</si>
  <si>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</si>
  <si>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</si>
  <si>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</si>
  <si>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</si>
  <si>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</si>
  <si>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</si>
  <si>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</si>
  <si>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</si>
  <si>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</si>
  <si>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</si>
  <si>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</si>
  <si>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</si>
  <si>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</si>
  <si>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</si>
  <si>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</si>
  <si>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</si>
  <si>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</si>
  <si>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</si>
  <si>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</si>
  <si>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</si>
  <si>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</si>
  <si>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</si>
  <si>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</si>
  <si>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</si>
  <si>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</si>
  <si>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</si>
  <si>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</si>
  <si>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</si>
  <si>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</si>
  <si>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</si>
  <si>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</si>
  <si>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</si>
  <si>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</si>
  <si>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</si>
  <si>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</si>
  <si>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</si>
  <si>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</si>
  <si>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</si>
  <si>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</si>
  <si>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</si>
  <si>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</si>
  <si>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</si>
  <si>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</si>
  <si>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</si>
  <si>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</si>
  <si>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</si>
  <si>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</si>
  <si>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</si>
  <si>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</si>
  <si>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</si>
  <si>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</si>
  <si>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</si>
  <si>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</si>
  <si>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</si>
  <si>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</si>
  <si>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</si>
  <si>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</si>
  <si>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</si>
  <si>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</si>
  <si>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</si>
  <si>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</si>
  <si>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</si>
  <si>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</si>
  <si>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</si>
  <si>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</si>
  <si>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</si>
  <si>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</si>
  <si>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</si>
  <si>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</si>
  <si>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</si>
  <si>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</si>
  <si>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</si>
  <si>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</si>
  <si>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</si>
  <si>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</si>
  <si>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</si>
  <si>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</si>
  <si>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</si>
  <si>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</si>
  <si>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</si>
  <si>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</si>
  <si>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</si>
  <si>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</si>
  <si>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</si>
  <si>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</si>
  <si>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</si>
  <si>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</si>
  <si>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</si>
  <si>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</si>
  <si>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</si>
  <si>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</si>
  <si>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</si>
  <si>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</si>
  <si>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</si>
  <si>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</si>
  <si>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</si>
  <si>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</si>
  <si>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</si>
  <si>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</si>
  <si>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</si>
  <si>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</si>
  <si>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</si>
  <si>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</si>
  <si>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</si>
  <si>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</si>
  <si>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</si>
  <si>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</si>
  <si>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</si>
  <si>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</si>
  <si>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</si>
  <si>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</si>
  <si>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</si>
  <si>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</si>
  <si>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</si>
  <si>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</si>
  <si>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</si>
  <si>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</si>
  <si>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</si>
  <si>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</si>
  <si>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</si>
  <si>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</si>
  <si>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</si>
  <si>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</si>
  <si>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</si>
  <si>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</si>
  <si>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</si>
  <si>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</si>
  <si>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</si>
  <si>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</si>
  <si>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</si>
  <si>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</si>
  <si>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</si>
  <si>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</si>
  <si>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</si>
  <si>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</si>
  <si>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</si>
  <si>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</si>
  <si>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</si>
  <si>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</si>
  <si>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</si>
  <si>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</si>
  <si>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</si>
  <si>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</si>
  <si>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</si>
  <si>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</si>
  <si>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</si>
  <si>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</si>
  <si>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</si>
  <si>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</si>
  <si>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</si>
  <si>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</si>
  <si>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</si>
  <si>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</si>
  <si>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</si>
  <si>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</si>
  <si>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</si>
  <si>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</si>
  <si>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</si>
  <si>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</si>
  <si>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</si>
  <si>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</si>
  <si>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</si>
  <si>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</si>
  <si>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</si>
  <si>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</si>
  <si>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</si>
  <si>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</si>
  <si>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</si>
  <si>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</si>
  <si>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</si>
  <si>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</si>
  <si>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</si>
  <si>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</si>
  <si>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</si>
  <si>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</si>
  <si>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</si>
  <si>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</si>
  <si>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</si>
  <si>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</si>
  <si>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</si>
  <si>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</si>
  <si>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</si>
  <si>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</si>
  <si>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</si>
  <si>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</si>
  <si>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</si>
  <si>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</si>
  <si>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</si>
  <si>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</si>
  <si>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</si>
  <si>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</si>
  <si>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</si>
  <si>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</si>
  <si>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</si>
  <si>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</si>
  <si>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</si>
  <si>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</si>
  <si>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</si>
  <si>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</si>
  <si>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</si>
  <si>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</si>
  <si>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</si>
  <si>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</si>
  <si>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</si>
  <si>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</si>
  <si>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</si>
  <si>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</si>
  <si>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</si>
  <si>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</si>
  <si>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</si>
  <si>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</si>
  <si>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</si>
  <si>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</si>
  <si>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</si>
  <si>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</si>
  <si>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</si>
  <si>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</si>
  <si>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</si>
  <si>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</si>
  <si>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</si>
  <si>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</si>
  <si>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</si>
  <si>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</si>
  <si>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</si>
  <si>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</si>
  <si>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</si>
  <si>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</si>
  <si>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</si>
  <si>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</si>
  <si>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</si>
  <si>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</si>
  <si>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</si>
  <si>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</si>
  <si>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</si>
  <si>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</si>
  <si>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</si>
  <si>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</si>
  <si>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</si>
  <si>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</si>
  <si>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</si>
  <si>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</si>
  <si>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</si>
  <si>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</si>
  <si>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</si>
  <si>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</si>
  <si>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</si>
  <si>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</si>
  <si>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</si>
  <si>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</si>
  <si>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</si>
  <si>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</si>
  <si>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</si>
  <si>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</si>
  <si>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</si>
  <si>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</si>
  <si>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</si>
  <si>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</si>
  <si>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</si>
  <si>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</si>
  <si>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</si>
  <si>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</si>
  <si>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</si>
  <si>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</si>
  <si>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</si>
  <si>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</si>
  <si>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</si>
  <si>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</si>
  <si>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</si>
  <si>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</si>
  <si>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</si>
  <si>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</si>
  <si>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</si>
  <si>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</si>
  <si>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</si>
  <si>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</si>
  <si>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</si>
  <si>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</si>
  <si>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</si>
  <si>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</si>
  <si>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</si>
  <si>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</si>
  <si>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</si>
  <si>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</si>
  <si>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</si>
  <si>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</si>
  <si>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</si>
  <si>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</si>
  <si>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</si>
  <si>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</si>
  <si>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</si>
  <si>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</si>
  <si>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</si>
  <si>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</si>
  <si>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</si>
  <si>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</si>
  <si>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</si>
  <si>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</si>
  <si>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</si>
  <si>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</si>
  <si>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</si>
  <si>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</si>
  <si>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</si>
  <si>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</si>
  <si>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</si>
  <si>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</si>
  <si>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</si>
  <si>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</si>
  <si>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</si>
  <si>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</si>
  <si>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</si>
  <si>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</si>
  <si>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</si>
  <si>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</si>
  <si>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</si>
  <si>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</si>
  <si>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</si>
  <si>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</si>
  <si>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</si>
  <si>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</si>
  <si>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</si>
  <si>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</si>
  <si>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</si>
  <si>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</si>
  <si>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</si>
  <si>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</si>
  <si>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</si>
  <si>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</si>
  <si>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</si>
  <si>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</si>
  <si>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</si>
  <si>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</si>
  <si>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</si>
  <si>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</si>
  <si>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</si>
  <si>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</si>
  <si>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</si>
  <si>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</si>
  <si>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</si>
  <si>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</si>
  <si>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</si>
  <si>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</si>
  <si>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</si>
  <si>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</si>
  <si>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</si>
  <si>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</si>
  <si>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</si>
  <si>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</si>
  <si>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</si>
  <si>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</si>
  <si>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</si>
  <si>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</si>
  <si>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</si>
  <si>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</si>
  <si>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</si>
  <si>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</si>
  <si>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</si>
  <si>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</si>
  <si>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</si>
  <si>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</si>
  <si>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</si>
  <si>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</si>
  <si>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</si>
  <si>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</si>
  <si>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</si>
  <si>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</si>
  <si>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</si>
  <si>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</si>
  <si>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</si>
  <si>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</si>
  <si>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</si>
  <si>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</si>
  <si>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</si>
  <si>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</si>
  <si>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</si>
  <si>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</si>
  <si>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</si>
  <si>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</si>
  <si>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</si>
  <si>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</si>
  <si>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</si>
  <si>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</si>
  <si>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</si>
  <si>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</si>
  <si>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</si>
  <si>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</si>
  <si>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</si>
  <si>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</si>
  <si>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</si>
  <si>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</si>
  <si>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</si>
  <si>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</si>
  <si>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</si>
  <si>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</si>
  <si>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</si>
  <si>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</si>
  <si>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</si>
  <si>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</si>
  <si>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</si>
  <si>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</si>
  <si>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</si>
  <si>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</si>
  <si>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</si>
  <si>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</si>
  <si>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</si>
  <si>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</si>
  <si>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</si>
  <si>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</si>
  <si>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</si>
  <si>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</si>
  <si>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</si>
  <si>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</si>
  <si>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</si>
  <si>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</si>
  <si>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</si>
  <si>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</si>
  <si>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</si>
  <si>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</si>
  <si>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</si>
  <si>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</si>
  <si>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</si>
  <si>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</si>
  <si>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</si>
  <si>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</si>
  <si>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</si>
  <si>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</si>
  <si>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</si>
  <si>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</si>
  <si>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</si>
  <si>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</si>
  <si>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</si>
  <si>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</si>
  <si>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</si>
  <si>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</si>
  <si>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</si>
  <si>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</si>
  <si>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</si>
  <si>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</si>
  <si>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</si>
  <si>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</si>
  <si>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</si>
  <si>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</si>
  <si>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</si>
  <si>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</si>
  <si>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</si>
  <si>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</si>
  <si>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</si>
  <si>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</si>
  <si>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</si>
  <si>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</si>
  <si>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</si>
  <si>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</si>
  <si>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</si>
  <si>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</si>
  <si>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</si>
  <si>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</si>
  <si>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</si>
  <si>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</si>
  <si>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</si>
  <si>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</si>
  <si>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</si>
  <si>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</si>
  <si>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</si>
  <si>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</si>
  <si>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</si>
  <si>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</si>
  <si>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</si>
  <si>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</si>
  <si>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</si>
  <si>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</si>
  <si>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</si>
  <si>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</si>
  <si>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</si>
  <si>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</si>
  <si>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</si>
  <si>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</si>
  <si>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</si>
  <si>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</si>
  <si>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</si>
  <si>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</si>
  <si>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</si>
  <si>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</si>
  <si>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</si>
  <si>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</si>
  <si>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</si>
  <si>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</si>
  <si>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</si>
  <si>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</si>
  <si>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</si>
  <si>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</si>
  <si>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</si>
  <si>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</si>
  <si>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</si>
  <si>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</si>
  <si>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</si>
  <si>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</si>
  <si>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</si>
  <si>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</si>
  <si>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</si>
  <si>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</si>
  <si>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</si>
  <si>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</si>
  <si>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</si>
  <si>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</si>
  <si>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</si>
  <si>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</si>
  <si>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</si>
  <si>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</si>
  <si>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</si>
  <si>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</si>
  <si>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</si>
  <si>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</si>
  <si>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</si>
  <si>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</si>
  <si>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</si>
  <si>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</si>
  <si>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</si>
  <si>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</si>
  <si>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</si>
  <si>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</si>
  <si>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</si>
  <si>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</si>
  <si>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</si>
  <si>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</si>
  <si>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</si>
  <si>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</si>
  <si>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</si>
  <si>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</si>
  <si>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</si>
  <si>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</si>
  <si>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</si>
  <si>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</si>
  <si>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</si>
  <si>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</si>
  <si>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</si>
  <si>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</si>
  <si>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</si>
  <si>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</si>
  <si>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</si>
  <si>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</si>
  <si>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</si>
  <si>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</si>
  <si>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</si>
  <si>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</si>
  <si>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</si>
  <si>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</si>
  <si>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</si>
  <si>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</si>
  <si>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</si>
  <si>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</si>
  <si>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</si>
  <si>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</si>
  <si>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</si>
  <si>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</si>
  <si>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</si>
  <si>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</si>
  <si>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</si>
  <si>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</si>
  <si>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</si>
  <si>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</si>
  <si>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</si>
  <si>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</si>
  <si>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</si>
  <si>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</si>
  <si>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</si>
  <si>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</si>
  <si>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</si>
  <si>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</si>
  <si>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</si>
  <si>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</si>
  <si>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</si>
  <si>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</si>
  <si>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</si>
  <si>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</si>
  <si>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</si>
  <si>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</si>
  <si>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</si>
  <si>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</si>
  <si>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</si>
  <si>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</si>
  <si>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</si>
  <si>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</si>
  <si>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</si>
  <si>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</si>
  <si>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</si>
  <si>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</si>
  <si>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</si>
  <si>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</si>
  <si>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</si>
  <si>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</si>
  <si>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</si>
  <si>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</si>
  <si>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</si>
  <si>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</si>
  <si>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</si>
  <si>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</si>
  <si>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</si>
  <si>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</si>
  <si>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</si>
  <si>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</si>
  <si>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</si>
  <si>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</si>
  <si>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</si>
  <si>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</si>
  <si>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</si>
  <si>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</si>
  <si>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</si>
  <si>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</si>
  <si>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</si>
  <si>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</si>
  <si>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</si>
  <si>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</si>
  <si>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</si>
  <si>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</si>
  <si>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</si>
  <si>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</si>
  <si>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</si>
  <si>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</si>
  <si>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</si>
  <si>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</si>
  <si>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</si>
  <si>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</si>
  <si>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</si>
  <si>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</si>
  <si>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</si>
  <si>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</si>
  <si>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</si>
  <si>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</si>
  <si>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</si>
  <si>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</si>
  <si>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</si>
  <si>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</si>
  <si>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</si>
  <si>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</si>
  <si>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</si>
  <si>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</si>
  <si>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</si>
  <si>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</si>
  <si>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</si>
  <si>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</si>
  <si>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</si>
  <si>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</si>
  <si>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</si>
  <si>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</si>
  <si>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</si>
  <si>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</si>
  <si>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</si>
  <si>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</si>
  <si>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</si>
  <si>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</si>
  <si>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</si>
  <si>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</si>
  <si>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</si>
  <si>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</si>
  <si>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</si>
  <si>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</si>
  <si>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</si>
  <si>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</si>
  <si>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</si>
  <si>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</si>
  <si>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</si>
  <si>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</si>
  <si>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</si>
  <si>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</si>
  <si>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</si>
  <si>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</si>
  <si>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</si>
  <si>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</si>
  <si>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</si>
  <si>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</si>
  <si>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</si>
  <si>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</si>
  <si>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</si>
  <si>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</si>
  <si>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</si>
  <si>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</si>
  <si>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</si>
  <si>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</si>
  <si>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</si>
  <si>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</si>
  <si>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</si>
  <si>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</si>
  <si>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</si>
  <si>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</si>
  <si>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</si>
  <si>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</si>
  <si>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</si>
  <si>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</si>
  <si>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</si>
  <si>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</si>
  <si>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</si>
  <si>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</si>
  <si>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</si>
  <si>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</si>
  <si>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</si>
  <si>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</si>
  <si>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</si>
  <si>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</si>
  <si>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</si>
  <si>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</si>
  <si>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</si>
  <si>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</si>
  <si>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</si>
  <si>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</si>
  <si>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</si>
  <si>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</si>
  <si>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</si>
  <si>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</si>
  <si>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</si>
  <si>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</si>
  <si>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</si>
  <si>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</si>
  <si>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</si>
  <si>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</si>
  <si>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</si>
  <si>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</si>
  <si>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</si>
  <si>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</si>
  <si>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</si>
  <si>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</si>
  <si>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</si>
  <si>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</si>
  <si>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</si>
  <si>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</si>
  <si>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</si>
  <si>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</si>
  <si>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</si>
  <si>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</si>
  <si>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</si>
  <si>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</si>
  <si>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</si>
  <si>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</si>
  <si>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</si>
  <si>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</si>
  <si>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</si>
  <si>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</si>
  <si>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</si>
  <si>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</si>
  <si>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</si>
  <si>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</si>
  <si>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</si>
  <si>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</si>
  <si>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</si>
  <si>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</si>
  <si>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</si>
  <si>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</si>
  <si>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</si>
  <si>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</si>
  <si>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</si>
  <si>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</si>
  <si>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</si>
  <si>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</si>
  <si>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</si>
  <si>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</si>
  <si>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</si>
  <si>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</si>
  <si>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</si>
  <si>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</si>
  <si>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</si>
  <si>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</si>
  <si>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</si>
  <si>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</si>
  <si>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</si>
  <si>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</si>
  <si>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</si>
  <si>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</si>
  <si>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</si>
  <si>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</si>
  <si>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</si>
  <si>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</si>
  <si>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</si>
  <si>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</si>
  <si>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</si>
  <si>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</si>
  <si>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</si>
  <si>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</si>
  <si>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</si>
  <si>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</si>
  <si>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</si>
  <si>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</si>
  <si>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</si>
  <si>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</si>
  <si>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</si>
  <si>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</si>
  <si>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</si>
  <si>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</si>
  <si>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</si>
  <si>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</si>
  <si>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</si>
  <si>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</si>
  <si>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</si>
  <si>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</si>
  <si>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</si>
  <si>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</si>
  <si>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</si>
  <si>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</si>
  <si>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</si>
  <si>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</si>
  <si>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</si>
  <si>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</si>
  <si>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</si>
  <si>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</si>
  <si>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</si>
  <si>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</si>
  <si>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</si>
  <si>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</si>
  <si>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</si>
  <si>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</si>
  <si>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</si>
  <si>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</si>
  <si>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</si>
  <si>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</si>
  <si>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</si>
  <si>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</si>
  <si>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</si>
  <si>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</si>
  <si>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</si>
  <si>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</si>
  <si>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</si>
  <si>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</si>
  <si>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</si>
  <si>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</si>
  <si>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</si>
  <si>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</si>
  <si>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</si>
  <si>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</si>
  <si>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</si>
  <si>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</si>
  <si>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</si>
  <si>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</si>
  <si>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</si>
  <si>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</si>
  <si>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</si>
  <si>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</si>
  <si>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</si>
  <si>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</si>
  <si>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</si>
  <si>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</si>
  <si>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</si>
  <si>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</si>
  <si>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</si>
  <si>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</si>
  <si>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</si>
  <si>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</si>
  <si>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</si>
  <si>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</si>
  <si>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</si>
  <si>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</si>
  <si>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</si>
  <si>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</si>
  <si>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</si>
  <si>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</si>
  <si>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</si>
  <si>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</si>
  <si>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</si>
  <si>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</si>
  <si>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</si>
  <si>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</si>
  <si>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</si>
  <si>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</si>
  <si>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</si>
  <si>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</si>
  <si>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</si>
  <si>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</si>
  <si>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</si>
  <si>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</si>
  <si>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</si>
  <si>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</si>
  <si>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</si>
  <si>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</si>
  <si>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</si>
  <si>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</si>
  <si>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</si>
  <si>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</si>
  <si>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</si>
  <si>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</si>
  <si>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</si>
  <si>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</si>
  <si>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</si>
  <si>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</si>
  <si>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</si>
  <si>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</si>
  <si>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</si>
  <si>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</si>
  <si>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</si>
  <si>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</si>
  <si>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</si>
  <si>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</si>
  <si>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</si>
  <si>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</si>
  <si>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</si>
  <si>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</si>
  <si>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</si>
  <si>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</si>
  <si>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</si>
  <si>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</si>
  <si>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</si>
  <si>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</si>
  <si>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</si>
  <si>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</si>
  <si>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</si>
  <si>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</si>
  <si>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</si>
  <si>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</si>
  <si>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</si>
  <si>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</si>
  <si>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</si>
  <si>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</si>
  <si>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</si>
  <si>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</si>
  <si>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</si>
  <si>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</si>
  <si>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</si>
  <si>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</si>
  <si>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</si>
  <si>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</si>
  <si>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</si>
  <si>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</si>
  <si>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</si>
  <si>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</si>
  <si>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</si>
  <si>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</si>
  <si>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</si>
  <si>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</si>
  <si>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</si>
  <si>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</si>
  <si>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</si>
  <si>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</si>
  <si>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</si>
  <si>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</si>
  <si>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</si>
  <si>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</si>
  <si>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</si>
  <si>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</si>
  <si>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</si>
  <si>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</si>
  <si>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</si>
  <si>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</si>
  <si>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</si>
  <si>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</si>
  <si>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</si>
  <si>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</si>
  <si>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</si>
  <si>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</si>
  <si>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</si>
  <si>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</si>
  <si>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</si>
  <si>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</si>
  <si>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</si>
  <si>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</si>
  <si>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</si>
  <si>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</si>
  <si>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</si>
  <si>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</si>
  <si>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</si>
  <si>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</si>
  <si>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</si>
  <si>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</si>
  <si>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</si>
  <si>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</si>
  <si>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</si>
  <si>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</si>
  <si>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</si>
  <si>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</si>
  <si>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</si>
  <si>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</si>
  <si>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</si>
  <si>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</si>
  <si>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</si>
  <si>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</si>
  <si>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</si>
  <si>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</si>
  <si>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</si>
  <si>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</si>
  <si>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</si>
  <si>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</si>
  <si>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</si>
  <si>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</si>
  <si>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</si>
  <si>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</si>
  <si>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</si>
  <si>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</si>
  <si>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</si>
  <si>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</si>
  <si>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</si>
  <si>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</si>
  <si>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</si>
  <si>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</si>
  <si>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</si>
  <si>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</si>
  <si>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</si>
  <si>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</si>
  <si>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</si>
  <si>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</si>
  <si>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</si>
  <si>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</si>
  <si>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</si>
  <si>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</si>
  <si>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</si>
  <si>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</si>
  <si>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</si>
  <si>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</si>
  <si>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</si>
  <si>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</si>
  <si>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</si>
  <si>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</si>
  <si>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</si>
  <si>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</si>
  <si>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</si>
  <si>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</si>
  <si>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</si>
  <si>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</si>
  <si>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</si>
  <si>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</si>
  <si>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</si>
  <si>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</si>
  <si>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</si>
  <si>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</si>
  <si>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</si>
  <si>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</si>
  <si>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</si>
  <si>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</si>
  <si>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</si>
  <si>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</si>
  <si>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</si>
  <si>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</si>
  <si>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</si>
  <si>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</si>
  <si>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</si>
  <si>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</si>
  <si>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</si>
  <si>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</si>
  <si>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</si>
  <si>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</si>
  <si>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</si>
  <si>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</si>
  <si>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</si>
  <si>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</si>
  <si>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</si>
  <si>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</si>
  <si>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</si>
  <si>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</si>
  <si>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</si>
  <si>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</si>
  <si>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</si>
  <si>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</si>
  <si>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</si>
  <si>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</si>
  <si>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</si>
  <si>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</si>
  <si>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</si>
  <si>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</si>
  <si>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</si>
  <si>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</si>
  <si>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</si>
  <si>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</si>
  <si>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</si>
  <si>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</si>
  <si>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</si>
  <si>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</si>
  <si>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</si>
  <si>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</si>
  <si>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</si>
  <si>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</si>
  <si>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</si>
  <si>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</si>
  <si>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</si>
  <si>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</si>
  <si>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</si>
  <si>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</si>
  <si>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</si>
  <si>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</si>
  <si>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</si>
  <si>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</si>
  <si>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</si>
  <si>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</si>
  <si>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</si>
  <si>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</si>
  <si>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</si>
  <si>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</si>
  <si>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</si>
  <si>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</si>
  <si>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</si>
  <si>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</si>
  <si>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</si>
  <si>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</si>
  <si>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</si>
  <si>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</si>
  <si>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</si>
  <si>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</si>
  <si>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</si>
  <si>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</si>
  <si>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</si>
  <si>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</si>
  <si>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</si>
  <si>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</si>
  <si>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</si>
  <si>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</si>
  <si>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</si>
  <si>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</si>
  <si>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</si>
  <si>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</si>
  <si>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</si>
  <si>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</si>
  <si>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</si>
  <si>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</si>
  <si>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</si>
  <si>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</si>
  <si>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</si>
  <si>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</si>
  <si>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</si>
  <si>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</si>
  <si>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</si>
  <si>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</si>
  <si>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</si>
  <si>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</si>
  <si>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</si>
  <si>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</si>
  <si>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</si>
  <si>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</si>
  <si>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</si>
  <si>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</si>
  <si>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</si>
  <si>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</si>
  <si>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</si>
  <si>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</si>
  <si>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</si>
  <si>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</si>
  <si>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</si>
  <si>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</si>
  <si>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</si>
  <si>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</si>
  <si>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</si>
  <si>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</si>
  <si>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</si>
  <si>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</si>
  <si>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</si>
  <si>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</si>
  <si>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</si>
  <si>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</si>
  <si>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</si>
  <si>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</si>
  <si>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</si>
  <si>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</si>
  <si>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</si>
  <si>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</si>
  <si>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</si>
  <si>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</si>
  <si>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</si>
  <si>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</si>
  <si>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</si>
  <si>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</si>
  <si>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</si>
  <si>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</si>
  <si>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</si>
  <si>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</si>
  <si>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</si>
  <si>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</si>
  <si>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</si>
  <si>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</si>
  <si>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</si>
  <si>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</si>
  <si>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</si>
  <si>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</si>
  <si>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</si>
  <si>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</si>
  <si>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</si>
  <si>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</si>
  <si>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</si>
  <si>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</si>
  <si>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</si>
  <si>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</si>
  <si>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</si>
  <si>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</si>
  <si>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</si>
  <si>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</si>
  <si>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</si>
  <si>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</si>
  <si>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</si>
  <si>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</si>
  <si>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</si>
  <si>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</si>
  <si>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</si>
  <si>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</si>
  <si>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</si>
  <si>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</si>
  <si>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</si>
  <si>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</si>
  <si>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</si>
  <si>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</si>
  <si>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</si>
  <si>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</si>
  <si>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</si>
  <si>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</si>
  <si>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</si>
  <si>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</si>
  <si>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</si>
  <si>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</si>
  <si>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</si>
  <si>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</si>
  <si>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</si>
  <si>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</si>
  <si>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</si>
  <si>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</si>
  <si>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</si>
  <si>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</si>
  <si>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</si>
  <si>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</si>
  <si>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</si>
  <si>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</si>
  <si>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</si>
  <si>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</si>
  <si>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</si>
  <si>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</si>
  <si>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</si>
  <si>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</si>
  <si>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</si>
  <si>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</si>
  <si>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</si>
  <si>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</si>
  <si>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</si>
  <si>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</si>
  <si>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</si>
  <si>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</si>
  <si>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</si>
  <si>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</si>
  <si>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</si>
  <si>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</si>
  <si>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</si>
  <si>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</si>
  <si>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</si>
  <si>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</si>
  <si>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</si>
  <si>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</si>
  <si>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</si>
  <si>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</si>
  <si>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</si>
  <si>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</si>
  <si>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</si>
  <si>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</si>
  <si>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</si>
  <si>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</si>
  <si>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</si>
  <si>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</si>
  <si>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</si>
  <si>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</si>
  <si>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</si>
  <si>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</si>
  <si>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</si>
  <si>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</si>
  <si>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</si>
  <si>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</si>
  <si>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</si>
  <si>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</si>
  <si>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</si>
  <si>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</si>
  <si>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</si>
  <si>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</si>
  <si>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</si>
  <si>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</si>
  <si>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</si>
  <si>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</si>
  <si>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</si>
  <si>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</si>
  <si>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</si>
  <si>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</si>
  <si>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</si>
  <si>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</si>
  <si>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</si>
  <si>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</si>
  <si>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</si>
  <si>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</si>
  <si>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</si>
  <si>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</si>
  <si>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</si>
  <si>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</si>
  <si>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</si>
  <si>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</si>
  <si>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</si>
  <si>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</si>
  <si>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</si>
  <si>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</si>
  <si>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</si>
  <si>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</si>
  <si>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</si>
  <si>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</si>
  <si>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</si>
  <si>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</si>
  <si>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</si>
  <si>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</si>
  <si>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</si>
  <si>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</si>
  <si>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</si>
  <si>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</si>
  <si>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</si>
  <si>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</si>
  <si>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</si>
  <si>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</si>
  <si>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</si>
  <si>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</si>
  <si>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</si>
  <si>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</si>
  <si>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</si>
  <si>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</si>
  <si>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</si>
  <si>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</si>
  <si>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</si>
  <si>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</si>
  <si>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</si>
  <si>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</si>
  <si>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</si>
  <si>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</si>
  <si>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</si>
  <si>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</si>
  <si>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</si>
  <si>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</si>
  <si>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</si>
  <si>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</si>
  <si>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</si>
  <si>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</si>
  <si>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</si>
  <si>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</si>
  <si>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</si>
  <si>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</si>
  <si>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</si>
  <si>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</si>
  <si>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</si>
  <si>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</si>
  <si>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</si>
  <si>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</si>
  <si>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</si>
  <si>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</si>
  <si>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</si>
  <si>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</si>
  <si>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</si>
  <si>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</si>
  <si>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</si>
  <si>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</si>
  <si>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</si>
  <si>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</si>
  <si>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</si>
  <si>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</si>
  <si>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</si>
  <si>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</si>
  <si>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</si>
  <si>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</si>
  <si>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</si>
  <si>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</si>
  <si>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</si>
  <si>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</si>
  <si>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</si>
  <si>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</si>
  <si>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</si>
  <si>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</si>
  <si>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</si>
  <si>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</si>
  <si>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</si>
  <si>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</si>
  <si>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</si>
  <si>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</si>
  <si>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</si>
  <si>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</si>
  <si>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</si>
  <si>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</si>
  <si>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</si>
  <si>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</si>
  <si>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</si>
  <si>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</si>
  <si>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</si>
  <si>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</si>
  <si>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</si>
  <si>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</si>
  <si>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</si>
  <si>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</si>
  <si>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</si>
  <si>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</si>
  <si>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</si>
  <si>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</si>
  <si>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</si>
  <si>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</si>
  <si>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</si>
  <si>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</si>
  <si>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</si>
  <si>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</si>
  <si>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</si>
  <si>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</si>
  <si>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</si>
  <si>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</si>
  <si>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</si>
  <si>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</si>
  <si>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</si>
  <si>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</si>
  <si>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</si>
  <si>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</si>
  <si>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</si>
  <si>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</si>
  <si>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</si>
  <si>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</si>
  <si>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</si>
  <si>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</si>
  <si>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</si>
  <si>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</si>
  <si>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</si>
  <si>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</si>
  <si>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</si>
  <si>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</si>
  <si>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</si>
  <si>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</si>
  <si>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</si>
  <si>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</si>
  <si>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</si>
  <si>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</si>
  <si>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</si>
  <si>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</si>
  <si>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</si>
  <si>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</si>
  <si>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</si>
  <si>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</si>
  <si>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</si>
  <si>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</si>
  <si>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</si>
  <si>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</si>
  <si>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</si>
  <si>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</si>
  <si>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</si>
  <si>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</si>
  <si>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</si>
  <si>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</si>
  <si>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</si>
  <si>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</si>
  <si>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</si>
  <si>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</si>
  <si>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</si>
  <si>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</si>
  <si>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</si>
  <si>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</si>
  <si>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</si>
  <si>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</si>
  <si>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</si>
  <si>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</si>
  <si>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</si>
  <si>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</si>
  <si>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</si>
  <si>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</si>
  <si>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</si>
  <si>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</si>
  <si>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</si>
  <si>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</si>
  <si>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</si>
  <si>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</si>
  <si>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</si>
  <si>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</si>
  <si>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</si>
  <si>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</si>
  <si>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</si>
  <si>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</si>
  <si>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</si>
  <si>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</si>
  <si>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</si>
  <si>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</si>
  <si>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</si>
  <si>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</si>
  <si>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</si>
  <si>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</si>
  <si>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</si>
  <si>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</si>
  <si>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</si>
  <si>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</si>
  <si>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</si>
  <si>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</si>
  <si>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</si>
  <si>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</si>
  <si>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</si>
  <si>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</si>
  <si>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</si>
  <si>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</si>
  <si>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</si>
  <si>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</si>
  <si>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</si>
  <si>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</si>
  <si>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</si>
  <si>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</si>
  <si>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</si>
  <si>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</si>
  <si>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</si>
  <si>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</si>
  <si>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</si>
  <si>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</si>
  <si>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</si>
  <si>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</si>
  <si>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</si>
  <si>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</si>
  <si>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</si>
  <si>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</si>
  <si>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</si>
  <si>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</si>
  <si>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</si>
  <si>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</si>
  <si>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</si>
  <si>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</si>
  <si>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</si>
  <si>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</si>
  <si>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</si>
  <si>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</si>
  <si>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</si>
  <si>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</si>
  <si>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</si>
  <si>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</si>
  <si>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</si>
  <si>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</si>
  <si>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</si>
  <si>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</si>
  <si>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</si>
  <si>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</si>
  <si>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</si>
  <si>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</si>
  <si>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</si>
  <si>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</si>
  <si>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</si>
  <si>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</si>
  <si>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</si>
  <si>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</si>
  <si>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</si>
  <si>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</si>
  <si>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</si>
  <si>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</si>
  <si>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</si>
  <si>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</si>
  <si>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</si>
  <si>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</si>
  <si>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</si>
  <si>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</si>
  <si>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</si>
  <si>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</si>
  <si>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</si>
  <si>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</si>
  <si>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</si>
  <si>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</si>
  <si>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</si>
  <si>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</si>
  <si>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</si>
  <si>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</si>
  <si>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</si>
  <si>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</si>
  <si>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</si>
  <si>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</si>
  <si>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</si>
  <si>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</si>
  <si>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</si>
  <si>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</si>
  <si>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</si>
  <si>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</si>
  <si>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</si>
  <si>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</si>
  <si>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</si>
  <si>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</si>
  <si>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</si>
  <si>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</si>
  <si>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</si>
  <si>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</si>
  <si>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</si>
  <si>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</si>
  <si>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</si>
  <si>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</si>
  <si>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</si>
  <si>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</si>
  <si>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</si>
  <si>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</si>
  <si>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</si>
  <si>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</si>
  <si>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</si>
  <si>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</si>
  <si>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</si>
  <si>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</si>
  <si>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</si>
  <si>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</si>
  <si>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</si>
  <si>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</si>
  <si>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</si>
  <si>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</si>
  <si>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</si>
  <si>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</si>
  <si>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</si>
  <si>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</si>
  <si>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</si>
  <si>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</si>
  <si>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</si>
  <si>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</si>
  <si>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</si>
  <si>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</si>
  <si>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</si>
  <si>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</si>
  <si>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</si>
  <si>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</si>
  <si>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</si>
  <si>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</si>
  <si>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</si>
  <si>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</si>
  <si>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</si>
  <si>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</si>
  <si>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</si>
  <si>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</si>
  <si>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</si>
  <si>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</si>
  <si>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</si>
  <si>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</si>
  <si>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</si>
  <si>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</si>
  <si>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</si>
  <si>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</si>
  <si>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</si>
  <si>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</si>
  <si>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</si>
  <si>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</si>
  <si>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</si>
  <si>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</si>
  <si>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</si>
  <si>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</si>
  <si>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</si>
  <si>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</si>
  <si>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</si>
  <si>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</si>
  <si>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</si>
  <si>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</si>
  <si>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</si>
  <si>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</si>
  <si>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</si>
  <si>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</si>
  <si>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</si>
  <si>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</si>
  <si>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</si>
  <si>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</si>
  <si>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</si>
  <si>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</si>
  <si>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</si>
  <si>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</si>
  <si>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</si>
  <si>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</si>
  <si>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</si>
  <si>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</si>
  <si>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</si>
  <si>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</si>
  <si>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</si>
  <si>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</si>
  <si>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</si>
  <si>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</si>
  <si>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</si>
  <si>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</si>
  <si>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</si>
  <si>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</si>
  <si>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</si>
  <si>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</si>
  <si>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</si>
  <si>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</si>
  <si>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</si>
  <si>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</si>
  <si>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</si>
  <si>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</si>
  <si>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</si>
  <si>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</si>
  <si>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</si>
  <si>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</si>
  <si>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</si>
  <si>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</si>
  <si>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</si>
  <si>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</si>
  <si>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</si>
  <si>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</si>
  <si>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</si>
  <si>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</si>
  <si>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</si>
  <si>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</si>
  <si>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</si>
  <si>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</si>
  <si>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</si>
  <si>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</si>
  <si>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</si>
  <si>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</si>
  <si>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</si>
  <si>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</si>
  <si>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</si>
  <si>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</si>
  <si>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</si>
  <si>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</si>
  <si>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</si>
  <si>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</si>
  <si>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</si>
  <si>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</si>
  <si>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</si>
  <si>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</si>
  <si>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</si>
  <si>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</si>
  <si>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</si>
  <si>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</si>
  <si>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</si>
  <si>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</si>
  <si>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</si>
  <si>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</si>
  <si>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</si>
  <si>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</si>
  <si>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</si>
  <si>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</si>
  <si>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</si>
  <si>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</si>
  <si>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</si>
  <si>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</si>
  <si>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</si>
  <si>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</si>
  <si>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</si>
  <si>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</si>
  <si>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</si>
  <si>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</si>
  <si>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</si>
  <si>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</si>
  <si>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</si>
  <si>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</si>
  <si>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</si>
  <si>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</si>
  <si>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</si>
  <si>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</si>
  <si>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</si>
  <si>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</si>
  <si>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</si>
  <si>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</si>
  <si>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</si>
  <si>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</si>
  <si>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</si>
  <si>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</si>
  <si>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</si>
  <si>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</si>
  <si>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</si>
  <si>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</si>
  <si>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</si>
  <si>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</si>
  <si>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</si>
  <si>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</si>
  <si>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</si>
  <si>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</si>
  <si>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</si>
  <si>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</si>
  <si>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</si>
  <si>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</si>
  <si>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</si>
  <si>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</si>
  <si>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</si>
  <si>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</si>
  <si>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</si>
  <si>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</si>
  <si>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</si>
  <si>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</si>
  <si>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</si>
  <si>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</si>
  <si>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</si>
  <si>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</si>
  <si>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</si>
  <si>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</si>
  <si>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</si>
  <si>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</si>
  <si>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</si>
  <si>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</si>
  <si>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</si>
  <si>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</si>
  <si>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</si>
  <si>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</si>
  <si>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</si>
  <si>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</si>
  <si>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</si>
  <si>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</si>
  <si>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</si>
  <si>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</si>
  <si>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</si>
  <si>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</si>
  <si>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</si>
  <si>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</si>
  <si>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</si>
  <si>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</si>
  <si>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</si>
  <si>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</si>
  <si>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</si>
  <si>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</si>
  <si>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</si>
  <si>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</si>
  <si>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</si>
  <si>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</si>
  <si>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</si>
  <si>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</si>
  <si>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</si>
  <si>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</si>
  <si>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</si>
  <si>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</si>
  <si>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</si>
  <si>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</si>
  <si>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</si>
  <si>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</si>
  <si>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</si>
  <si>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</si>
  <si>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</si>
  <si>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</si>
  <si>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</si>
  <si>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</si>
  <si>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</si>
  <si>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</si>
  <si>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</si>
  <si>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</si>
  <si>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</si>
  <si>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</si>
  <si>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</si>
  <si>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</si>
  <si>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</si>
  <si>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</si>
  <si>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</si>
  <si>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</si>
  <si>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</si>
  <si>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</si>
  <si>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</si>
  <si>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</si>
  <si>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</si>
  <si>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</si>
  <si>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</si>
  <si>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</si>
  <si>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</si>
  <si>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</si>
  <si>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</si>
  <si>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</si>
  <si>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</si>
  <si>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</si>
  <si>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</si>
  <si>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</si>
  <si>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</si>
  <si>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</si>
  <si>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</si>
  <si>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</si>
  <si>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</si>
  <si>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</si>
  <si>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</si>
  <si>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</si>
  <si>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</si>
  <si>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</si>
  <si>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</si>
  <si>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</si>
  <si>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</si>
  <si>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</si>
  <si>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</si>
  <si>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</si>
  <si>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</si>
  <si>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</si>
  <si>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</si>
  <si>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</si>
  <si>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</si>
  <si>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</si>
  <si>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</si>
  <si>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</si>
  <si>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</si>
  <si>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</si>
  <si>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</si>
  <si>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</si>
  <si>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</si>
  <si>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</si>
  <si>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</si>
  <si>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</si>
  <si>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</si>
  <si>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</si>
  <si>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</si>
  <si>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</si>
  <si>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</si>
  <si>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</si>
  <si>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</si>
  <si>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</si>
  <si>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</si>
  <si>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</si>
  <si>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</si>
  <si>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</si>
  <si>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</si>
  <si>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</si>
  <si>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</si>
  <si>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</si>
  <si>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</si>
  <si>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</si>
  <si>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</si>
  <si>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</si>
  <si>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</si>
  <si>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</si>
  <si>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</si>
  <si>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</si>
  <si>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</si>
  <si>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</si>
  <si>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</si>
  <si>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</si>
  <si>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</si>
  <si>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</si>
  <si>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</si>
  <si>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</si>
  <si>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</si>
  <si>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</si>
  <si>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</si>
  <si>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</si>
  <si>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</si>
  <si>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</si>
  <si>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</si>
  <si>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</si>
  <si>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</si>
  <si>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</si>
  <si>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</si>
  <si>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</si>
  <si>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</si>
  <si>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</si>
  <si>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</si>
  <si>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</si>
  <si>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</si>
  <si>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</si>
  <si>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</si>
  <si>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</si>
  <si>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</si>
  <si>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</si>
  <si>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</si>
  <si>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</si>
  <si>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</si>
  <si>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</si>
  <si>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</si>
  <si>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</si>
  <si>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</si>
  <si>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</si>
  <si>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</si>
  <si>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</si>
  <si>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</si>
  <si>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</si>
  <si>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</si>
  <si>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</si>
  <si>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</si>
  <si>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</si>
  <si>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</si>
  <si>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</si>
  <si>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</si>
  <si>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</si>
  <si>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</si>
  <si>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</si>
  <si>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</si>
  <si>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</si>
  <si>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</si>
  <si>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</si>
  <si>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</si>
  <si>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</si>
  <si>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</si>
  <si>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</si>
  <si>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</si>
  <si>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</si>
  <si>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</si>
  <si>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</si>
  <si>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</si>
  <si>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</si>
  <si>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</si>
  <si>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</si>
  <si>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</si>
  <si>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</si>
  <si>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</si>
  <si>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</si>
  <si>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</si>
  <si>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</si>
  <si>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</si>
  <si>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</si>
  <si>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</si>
  <si>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</si>
  <si>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</si>
  <si>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</si>
  <si>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</si>
  <si>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</si>
  <si>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</si>
  <si>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</si>
  <si>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</si>
  <si>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</si>
  <si>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</si>
  <si>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</si>
  <si>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</si>
  <si>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</si>
  <si>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</si>
  <si>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</si>
  <si>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</si>
  <si>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</si>
  <si>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</si>
  <si>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</si>
  <si>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</si>
  <si>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</si>
  <si>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</si>
  <si>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</si>
  <si>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</si>
  <si>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</si>
  <si>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</si>
  <si>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</si>
  <si>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</si>
  <si>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</si>
  <si>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</si>
  <si>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</si>
  <si>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</si>
  <si>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</si>
  <si>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</si>
  <si>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</si>
  <si>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</si>
  <si>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</si>
  <si>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</si>
  <si>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</si>
  <si>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</si>
  <si>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</si>
  <si>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</si>
  <si>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</si>
  <si>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</si>
  <si>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</si>
  <si>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</si>
  <si>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</si>
  <si>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</si>
  <si>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</si>
  <si>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</si>
  <si>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</si>
  <si>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</si>
  <si>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</si>
  <si>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</si>
  <si>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</si>
  <si>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</si>
  <si>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</si>
  <si>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</si>
  <si>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</si>
  <si>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</si>
  <si>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</si>
  <si>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</si>
  <si>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</si>
  <si>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</si>
  <si>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</si>
  <si>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</si>
  <si>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</si>
  <si>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</si>
  <si>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</si>
  <si>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</si>
  <si>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</si>
  <si>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</si>
  <si>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</si>
  <si>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</si>
  <si>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</si>
  <si>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</si>
  <si>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</si>
  <si>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</si>
  <si>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</si>
  <si>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</si>
  <si>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</si>
  <si>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</si>
  <si>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</si>
  <si>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</si>
  <si>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</si>
  <si>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</si>
  <si>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</si>
  <si>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</si>
  <si>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</si>
  <si>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</si>
  <si>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</si>
  <si>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</si>
  <si>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</si>
  <si>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</si>
  <si>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</si>
  <si>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</si>
  <si>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</si>
  <si>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</si>
  <si>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</si>
  <si>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</si>
  <si>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</si>
  <si>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</si>
  <si>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</si>
  <si>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</si>
  <si>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</si>
  <si>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</si>
  <si>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</si>
  <si>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</si>
  <si>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</si>
  <si>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</si>
  <si>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</si>
  <si>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</si>
  <si>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</si>
  <si>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</si>
  <si>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</si>
  <si>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</si>
  <si>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</si>
  <si>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</si>
  <si>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</si>
  <si>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</si>
  <si>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</si>
  <si>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</si>
  <si>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</si>
  <si>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</si>
  <si>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</si>
  <si>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</si>
  <si>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</si>
  <si>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</si>
  <si>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</si>
  <si>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</si>
  <si>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</si>
  <si>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</si>
  <si>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</si>
  <si>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</si>
  <si>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</si>
  <si>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</si>
  <si>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</si>
  <si>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</si>
  <si>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</si>
  <si>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</si>
  <si>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</si>
  <si>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</si>
  <si>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</si>
  <si>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</si>
  <si>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</si>
  <si>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</si>
  <si>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</si>
  <si>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</si>
  <si>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</si>
  <si>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</si>
  <si>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</si>
  <si>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</si>
  <si>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</si>
  <si>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</si>
  <si>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</si>
  <si>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</si>
  <si>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</si>
  <si>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</si>
  <si>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</si>
  <si>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</si>
  <si>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</si>
  <si>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</si>
  <si>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</si>
  <si>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</si>
  <si>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</si>
  <si>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</si>
  <si>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</si>
  <si>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</si>
  <si>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</si>
  <si>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</si>
  <si>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</si>
  <si>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</si>
  <si>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</si>
  <si>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</si>
  <si>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</si>
  <si>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</si>
  <si>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</si>
  <si>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</si>
  <si>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</si>
  <si>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</si>
  <si>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</si>
  <si>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</si>
  <si>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</si>
  <si>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</si>
  <si>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</si>
  <si>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</si>
  <si>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</si>
  <si>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</si>
  <si>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</si>
  <si>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</si>
  <si>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</si>
  <si>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</si>
  <si>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</si>
  <si>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</si>
  <si>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</si>
  <si>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</si>
  <si>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</si>
  <si>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</si>
  <si>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</si>
  <si>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</si>
  <si>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</si>
  <si>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</si>
  <si>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</si>
  <si>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</si>
  <si>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</si>
  <si>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</si>
  <si>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</si>
  <si>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</si>
  <si>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</si>
  <si>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</si>
  <si>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</si>
  <si>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</si>
  <si>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</si>
  <si>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</si>
  <si>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</si>
  <si>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</si>
  <si>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</si>
  <si>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</si>
  <si>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</si>
  <si>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</si>
  <si>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</si>
  <si>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</si>
  <si>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</si>
  <si>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</si>
  <si>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</si>
  <si>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</si>
  <si>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</si>
  <si>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</si>
  <si>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</si>
  <si>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</si>
  <si>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</si>
  <si>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</si>
  <si>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</si>
  <si>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</si>
  <si>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</si>
  <si>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</si>
  <si>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</si>
  <si>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</si>
  <si>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</si>
  <si>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</si>
  <si>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</si>
  <si>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</si>
  <si>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</si>
  <si>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</si>
  <si>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</si>
  <si>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</si>
  <si>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</si>
  <si>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</si>
  <si>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</si>
  <si>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</si>
  <si>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</si>
  <si>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</si>
  <si>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</si>
  <si>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</si>
  <si>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</si>
  <si>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</si>
  <si>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</si>
  <si>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</si>
  <si>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</si>
  <si>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</si>
  <si>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</si>
  <si>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</si>
  <si>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</si>
  <si>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</si>
  <si>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</si>
  <si>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</si>
  <si>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</si>
  <si>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</si>
  <si>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</si>
  <si>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</si>
  <si>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</si>
  <si>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</si>
  <si>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</si>
  <si>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</si>
  <si>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</si>
  <si>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</si>
  <si>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</si>
  <si>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</si>
  <si>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</si>
  <si>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</si>
  <si>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</si>
  <si>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</si>
  <si>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</si>
  <si>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</si>
  <si>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</si>
  <si>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</si>
  <si>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</si>
  <si>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</si>
  <si>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</si>
  <si>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</si>
  <si>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</si>
  <si>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</si>
  <si>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</si>
  <si>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</si>
  <si>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</si>
  <si>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</si>
  <si>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</si>
  <si>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</si>
  <si>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</si>
  <si>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</si>
  <si>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</si>
  <si>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</si>
  <si>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</si>
  <si>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</si>
  <si>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</si>
  <si>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</si>
  <si>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</si>
  <si>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</si>
  <si>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</si>
  <si>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</si>
  <si>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</si>
  <si>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</si>
  <si>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</si>
  <si>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</si>
  <si>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</si>
  <si>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</si>
  <si>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</si>
  <si>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</si>
  <si>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</si>
  <si>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</si>
  <si>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</si>
  <si>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</si>
  <si>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</si>
  <si>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</si>
  <si>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</si>
  <si>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</si>
  <si>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</si>
  <si>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</si>
  <si>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</si>
  <si>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</si>
  <si>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</si>
  <si>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</si>
  <si>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</si>
  <si>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</si>
  <si>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</si>
  <si>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</si>
  <si>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</si>
  <si>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</si>
  <si>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</si>
  <si>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</si>
  <si>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</si>
  <si>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</si>
  <si>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</si>
  <si>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</si>
  <si>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</si>
  <si>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</si>
  <si>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</si>
  <si>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</si>
  <si>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</si>
  <si>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</si>
  <si>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</si>
  <si>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</si>
  <si>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</si>
  <si>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</si>
  <si>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</si>
  <si>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</si>
  <si>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</si>
  <si>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</si>
  <si>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</si>
  <si>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</si>
  <si>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</si>
  <si>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</si>
  <si>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</si>
  <si>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</si>
  <si>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</si>
  <si>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</si>
  <si>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</si>
  <si>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</si>
  <si>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</si>
  <si>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</si>
  <si>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</si>
  <si>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</si>
  <si>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</si>
  <si>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</si>
  <si>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</si>
  <si>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</si>
  <si>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</si>
  <si>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</si>
  <si>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</si>
  <si>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</si>
  <si>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</si>
  <si>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</si>
  <si>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</si>
  <si>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</si>
  <si>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</si>
  <si>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</si>
  <si>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</si>
  <si>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</si>
  <si>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</si>
  <si>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</si>
  <si>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</si>
  <si>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</si>
  <si>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</si>
  <si>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</si>
  <si>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</si>
  <si>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</si>
  <si>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</si>
  <si>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</si>
  <si>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</si>
  <si>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</si>
  <si>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</si>
  <si>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</si>
  <si>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</si>
  <si>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</si>
  <si>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</si>
  <si>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</si>
  <si>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</si>
  <si>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</si>
  <si>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</si>
  <si>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</si>
  <si>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</si>
  <si>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</si>
  <si>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</si>
  <si>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</si>
  <si>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</si>
  <si>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</si>
  <si>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</si>
  <si>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</si>
  <si>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</si>
  <si>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</si>
  <si>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</si>
  <si>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</si>
  <si>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</si>
  <si>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</si>
  <si>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</si>
  <si>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</si>
  <si>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</si>
  <si>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</si>
  <si>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</si>
  <si>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</si>
  <si>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</si>
  <si>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</si>
  <si>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</si>
  <si>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</si>
  <si>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</si>
  <si>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</si>
  <si>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</si>
  <si>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</si>
  <si>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</si>
  <si>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</si>
  <si>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</si>
  <si>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</si>
  <si>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</si>
  <si>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</si>
  <si>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</si>
  <si>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</si>
  <si>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</si>
  <si>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</si>
  <si>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</si>
  <si>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</si>
  <si>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</si>
  <si>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</si>
  <si>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</si>
  <si>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</si>
  <si>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</si>
  <si>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</si>
  <si>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</si>
  <si>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</si>
  <si>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</si>
  <si>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</si>
  <si>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</si>
  <si>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</si>
  <si>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</si>
  <si>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</si>
  <si>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</si>
  <si>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</si>
  <si>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</si>
  <si>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</si>
  <si>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</si>
  <si>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</si>
  <si>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</si>
  <si>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</si>
  <si>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</si>
  <si>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</si>
  <si>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</si>
  <si>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</si>
  <si>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</si>
  <si>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</si>
  <si>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</si>
  <si>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</si>
  <si>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</si>
  <si>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</si>
  <si>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</si>
  <si>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</si>
  <si>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</si>
  <si>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</si>
  <si>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</si>
  <si>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</si>
  <si>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</si>
  <si>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</si>
  <si>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</si>
  <si>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</si>
  <si>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</si>
  <si>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</si>
  <si>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</si>
  <si>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</si>
  <si>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</si>
  <si>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</si>
  <si>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</si>
  <si>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</si>
  <si>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</si>
  <si>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</si>
  <si>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</si>
  <si>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</si>
  <si>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</si>
  <si>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</si>
  <si>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</si>
  <si>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</si>
  <si>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</si>
  <si>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</si>
  <si>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</si>
  <si>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</si>
  <si>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</si>
  <si>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</si>
  <si>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</si>
  <si>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</si>
  <si>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</si>
  <si>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</si>
  <si>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</si>
  <si>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</si>
  <si>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</si>
  <si>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</si>
  <si>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</si>
  <si>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</si>
  <si>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</si>
  <si>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</si>
  <si>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</si>
  <si>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</si>
  <si>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</si>
  <si>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</si>
  <si>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</si>
  <si>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</si>
  <si>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</si>
  <si>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</si>
  <si>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</si>
  <si>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</si>
  <si>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</si>
  <si>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</si>
  <si>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</si>
  <si>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</si>
  <si>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</si>
  <si>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</si>
  <si>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</si>
  <si>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</si>
  <si>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</si>
  <si>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</si>
  <si>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</si>
  <si>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</si>
  <si>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</si>
  <si>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</si>
  <si>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</si>
  <si>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</si>
  <si>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</si>
  <si>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</si>
  <si>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</si>
  <si>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</si>
  <si>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</si>
  <si>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</si>
  <si>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</si>
  <si>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</si>
  <si>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</si>
  <si>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</si>
  <si>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</si>
  <si>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</si>
  <si>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</si>
  <si>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</si>
  <si>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</si>
  <si>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</si>
  <si>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</si>
  <si>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</si>
  <si>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</si>
  <si>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</si>
  <si>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</si>
  <si>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</si>
  <si>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</si>
  <si>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</si>
  <si>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</si>
  <si>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</si>
  <si>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</si>
  <si>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</si>
  <si>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</si>
  <si>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</si>
  <si>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</si>
  <si>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</si>
  <si>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</si>
  <si>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</si>
  <si>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</si>
  <si>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</si>
  <si>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</si>
  <si>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</si>
  <si>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</si>
  <si>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</si>
  <si>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</si>
  <si>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</si>
  <si>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</si>
  <si>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</si>
  <si>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</si>
  <si>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</si>
  <si>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</si>
  <si>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</si>
  <si>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</si>
  <si>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</si>
  <si>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</si>
  <si>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</si>
  <si>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</si>
  <si>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</si>
  <si>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</si>
  <si>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</si>
  <si>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</si>
  <si>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</si>
  <si>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</si>
  <si>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</si>
  <si>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</si>
  <si>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</si>
  <si>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</si>
  <si>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</si>
  <si>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</si>
  <si>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</si>
  <si>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</si>
  <si>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</si>
  <si>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</si>
  <si>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</si>
  <si>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</si>
  <si>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</si>
  <si>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</si>
  <si>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</si>
  <si>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</si>
  <si>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</si>
  <si>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</si>
  <si>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</si>
  <si>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</si>
  <si>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</si>
  <si>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</si>
  <si>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</si>
  <si>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</si>
  <si>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</si>
  <si>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</si>
  <si>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</si>
  <si>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</si>
  <si>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</si>
  <si>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</si>
  <si>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</si>
  <si>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</si>
  <si>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</si>
  <si>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</si>
  <si>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</si>
  <si>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</si>
  <si>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</si>
  <si>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</si>
  <si>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</si>
  <si>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</si>
  <si>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</si>
  <si>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</si>
  <si>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</si>
  <si>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</si>
  <si>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</si>
  <si>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</si>
  <si>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</si>
  <si>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</si>
  <si>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</si>
  <si>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</si>
  <si>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</si>
  <si>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</si>
  <si>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</si>
  <si>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</si>
  <si>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</si>
  <si>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</si>
  <si>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</si>
  <si>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</si>
  <si>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</si>
  <si>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</si>
  <si>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</si>
  <si>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</si>
  <si>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</si>
  <si>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</si>
  <si>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</si>
  <si>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</si>
  <si>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</si>
  <si>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</si>
  <si>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</si>
  <si>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</si>
  <si>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</si>
  <si>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</si>
  <si>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</si>
  <si>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</si>
  <si>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</si>
  <si>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</si>
  <si>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</si>
  <si>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</si>
  <si>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</si>
  <si>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</si>
  <si>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</si>
  <si>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</si>
  <si>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</si>
  <si>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</si>
  <si>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</si>
  <si>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</si>
  <si>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</si>
  <si>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</si>
  <si>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</si>
  <si>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</si>
  <si>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</si>
  <si>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</si>
  <si>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</si>
  <si>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</si>
  <si>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</si>
  <si>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</si>
  <si>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</si>
  <si>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</si>
  <si>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</si>
  <si>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</si>
  <si>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</si>
  <si>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</si>
  <si>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</si>
  <si>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</si>
  <si>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</si>
  <si>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</si>
  <si>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</si>
  <si>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</si>
  <si>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</si>
  <si>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</si>
  <si>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</si>
  <si>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</si>
  <si>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</si>
  <si>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</si>
  <si>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</si>
  <si>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</si>
  <si>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</si>
  <si>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</si>
  <si>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</si>
  <si>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</si>
  <si>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</si>
  <si>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</si>
  <si>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</si>
  <si>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</si>
  <si>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</si>
  <si>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</si>
  <si>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</si>
  <si>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</si>
  <si>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</si>
  <si>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</si>
  <si>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</si>
  <si>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</si>
  <si>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</si>
  <si>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</si>
  <si>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</si>
  <si>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</si>
  <si>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</si>
  <si>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</si>
  <si>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</si>
  <si>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</si>
  <si>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</si>
  <si>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</si>
  <si>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</si>
  <si>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</si>
  <si>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</si>
  <si>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</si>
  <si>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</si>
  <si>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</si>
  <si>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</si>
  <si>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</si>
  <si>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</si>
  <si>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</si>
  <si>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</si>
  <si>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</si>
  <si>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</si>
  <si>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</si>
  <si>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</si>
  <si>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</si>
  <si>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</si>
  <si>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</si>
  <si>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</si>
  <si>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</si>
  <si>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</si>
  <si>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</si>
  <si>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</si>
  <si>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</si>
  <si>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</si>
  <si>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</si>
  <si>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</si>
  <si>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</si>
  <si>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</si>
  <si>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</si>
  <si>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</si>
  <si>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</si>
  <si>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</si>
  <si>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</si>
  <si>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</si>
  <si>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</si>
  <si>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</si>
  <si>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</si>
  <si>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</si>
  <si>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</si>
  <si>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</si>
  <si>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</si>
  <si>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</si>
  <si>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</si>
  <si>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</si>
  <si>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</si>
  <si>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</si>
  <si>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</si>
  <si>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</si>
  <si>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</si>
  <si>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</si>
  <si>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</si>
  <si>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</si>
  <si>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</si>
  <si>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</si>
  <si>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</si>
  <si>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</si>
  <si>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</si>
  <si>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</si>
  <si>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</si>
  <si>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</si>
  <si>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</si>
  <si>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</si>
  <si>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</si>
  <si>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</si>
  <si>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</si>
  <si>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</si>
  <si>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</si>
  <si>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</si>
  <si>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</si>
  <si>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</si>
  <si>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</si>
  <si>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</si>
  <si>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</si>
  <si>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</si>
  <si>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</si>
  <si>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</si>
  <si>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</si>
  <si>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</si>
  <si>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</si>
  <si>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</si>
  <si>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</si>
  <si>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</si>
  <si>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</si>
  <si>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</si>
  <si>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</si>
  <si>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</si>
  <si>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</si>
  <si>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</si>
  <si>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</si>
  <si>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</si>
  <si>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</si>
  <si>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</si>
  <si>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</si>
  <si>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</si>
  <si>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</si>
  <si>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</si>
  <si>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</si>
  <si>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</si>
  <si>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</si>
  <si>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</si>
  <si>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</si>
  <si>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</si>
  <si>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</si>
  <si>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</si>
  <si>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</si>
  <si>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</si>
  <si>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</si>
  <si>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</si>
  <si>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</si>
  <si>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</si>
  <si>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</si>
  <si>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</si>
  <si>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</si>
  <si>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</si>
  <si>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</si>
  <si>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</si>
  <si>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</si>
  <si>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</si>
  <si>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</si>
  <si>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</si>
  <si>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</si>
  <si>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</si>
  <si>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</si>
  <si>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</si>
  <si>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</si>
  <si>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</si>
  <si>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</si>
  <si>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</si>
  <si>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</si>
  <si>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</si>
  <si>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</si>
  <si>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</si>
  <si>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</si>
  <si>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</si>
  <si>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</si>
  <si>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</si>
  <si>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</si>
  <si>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</si>
  <si>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</si>
  <si>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</si>
  <si>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</si>
  <si>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</si>
  <si>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</si>
  <si>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</si>
  <si>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</si>
  <si>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</si>
  <si>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</si>
  <si>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</si>
  <si>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</si>
  <si>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</si>
  <si>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</si>
  <si>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</si>
  <si>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</si>
  <si>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</si>
  <si>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</si>
  <si>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</si>
  <si>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</si>
  <si>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</si>
  <si>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</si>
  <si>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</si>
  <si>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</si>
  <si>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</si>
  <si>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</si>
  <si>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</si>
  <si>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</si>
  <si>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</si>
  <si>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</si>
  <si>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</si>
  <si>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</si>
  <si>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</si>
  <si>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</si>
  <si>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</si>
  <si>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</si>
  <si>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</si>
  <si>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</si>
  <si>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</si>
  <si>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</si>
  <si>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</si>
  <si>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</si>
  <si>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</si>
  <si>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</si>
  <si>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</si>
  <si>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</si>
  <si>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</si>
  <si>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</si>
  <si>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</si>
  <si>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</si>
  <si>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</si>
  <si>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</si>
  <si>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</si>
  <si>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</si>
  <si>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</si>
  <si>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</si>
  <si>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</si>
  <si>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</si>
  <si>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</si>
  <si>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</si>
  <si>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</si>
  <si>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</si>
  <si>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</si>
  <si>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</si>
  <si>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</si>
  <si>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</si>
  <si>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</si>
  <si>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</si>
  <si>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</si>
  <si>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</si>
  <si>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</si>
  <si>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</si>
  <si>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</si>
  <si>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</si>
  <si>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</si>
  <si>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</si>
  <si>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</si>
  <si>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</si>
  <si>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</si>
  <si>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</si>
  <si>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</si>
  <si>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</si>
  <si>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</si>
  <si>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</si>
  <si>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</si>
  <si>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</si>
  <si>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</si>
  <si>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</si>
  <si>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</si>
  <si>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</si>
  <si>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</si>
  <si>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</si>
  <si>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</si>
  <si>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</si>
  <si>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</si>
  <si>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</si>
  <si>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</si>
  <si>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</si>
  <si>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</si>
  <si>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</si>
  <si>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</si>
  <si>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</si>
  <si>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</si>
  <si>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</si>
  <si>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</si>
  <si>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</si>
  <si>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</si>
  <si>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</si>
  <si>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</si>
  <si>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</si>
  <si>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</si>
  <si>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</si>
  <si>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</si>
  <si>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</si>
  <si>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</si>
  <si>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</si>
  <si>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</si>
  <si>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</si>
  <si>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</si>
  <si>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</si>
  <si>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</si>
  <si>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</si>
  <si>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</si>
  <si>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</si>
  <si>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</si>
  <si>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</si>
  <si>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</si>
  <si>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</si>
  <si>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</si>
  <si>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</si>
  <si>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</si>
  <si>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</si>
  <si>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</si>
  <si>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</si>
  <si>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</si>
  <si>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</si>
  <si>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</si>
  <si>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</si>
  <si>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</si>
  <si>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</si>
  <si>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</si>
  <si>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</si>
  <si>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</si>
  <si>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</si>
  <si>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</si>
  <si>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</si>
  <si>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</si>
  <si>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</si>
  <si>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</si>
  <si>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</si>
  <si>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</si>
  <si>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</si>
  <si>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</si>
  <si>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</si>
  <si>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</si>
  <si>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</si>
  <si>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</si>
  <si>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</si>
  <si>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</si>
  <si>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</si>
  <si>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</si>
  <si>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</si>
  <si>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</si>
  <si>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</si>
  <si>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</si>
  <si>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</si>
  <si>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</si>
  <si>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</si>
  <si>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</si>
  <si>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</si>
  <si>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</si>
  <si>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</si>
  <si>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</si>
  <si>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</si>
  <si>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</si>
  <si>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</si>
  <si>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</si>
  <si>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</si>
  <si>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</si>
  <si>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</si>
  <si>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</si>
  <si>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</si>
  <si>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</si>
  <si>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</si>
  <si>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</si>
  <si>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</si>
  <si>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</si>
  <si>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</si>
  <si>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</si>
  <si>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</si>
  <si>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</si>
  <si>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</si>
  <si>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</si>
  <si>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</si>
  <si>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</si>
  <si>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</si>
  <si>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</si>
  <si>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</si>
  <si>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</si>
  <si>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</si>
  <si>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</si>
  <si>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</si>
  <si>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</si>
  <si>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</si>
  <si>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</si>
  <si>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</si>
  <si>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</si>
  <si>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</si>
  <si>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</si>
  <si>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</si>
  <si>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</si>
  <si>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</si>
  <si>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</si>
  <si>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</si>
  <si>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</si>
  <si>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</si>
  <si>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</si>
  <si>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</si>
  <si>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</si>
  <si>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</si>
  <si>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</si>
  <si>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</si>
  <si>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</si>
  <si>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</si>
  <si>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</si>
  <si>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</si>
  <si>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</si>
  <si>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</si>
  <si>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</si>
  <si>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</si>
  <si>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</si>
  <si>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</si>
  <si>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</si>
  <si>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</si>
  <si>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</si>
  <si>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</si>
  <si>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</si>
  <si>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</si>
  <si>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</si>
  <si>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</si>
  <si>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</si>
  <si>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</si>
  <si>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</si>
  <si>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</si>
  <si>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</si>
  <si>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</si>
  <si>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</si>
  <si>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</si>
  <si>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</si>
  <si>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</si>
  <si>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</si>
  <si>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</si>
  <si>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</si>
  <si>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</si>
  <si>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</si>
  <si>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</si>
  <si>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</si>
  <si>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</si>
  <si>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</si>
  <si>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</si>
  <si>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</si>
  <si>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</si>
  <si>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</si>
  <si>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</si>
  <si>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</si>
  <si>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</si>
  <si>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</si>
  <si>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</si>
  <si>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</si>
  <si>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</si>
  <si>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</si>
  <si>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</si>
  <si>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</si>
  <si>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</si>
  <si>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</si>
  <si>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</si>
  <si>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</si>
  <si>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</si>
  <si>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</si>
  <si>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</si>
  <si>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</si>
  <si>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</si>
  <si>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</si>
  <si>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</si>
  <si>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</si>
  <si>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</si>
  <si>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</si>
  <si>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</si>
  <si>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</si>
  <si>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</si>
  <si>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</si>
  <si>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</si>
  <si>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</si>
  <si>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</si>
  <si>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</si>
  <si>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</si>
  <si>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</si>
  <si>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</si>
  <si>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</si>
  <si>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</si>
  <si>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</si>
  <si>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</si>
  <si>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</si>
  <si>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</si>
  <si>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</si>
  <si>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</si>
  <si>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</si>
  <si>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</si>
  <si>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</si>
  <si>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</si>
  <si>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</si>
  <si>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</si>
  <si>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</si>
  <si>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</si>
  <si>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</si>
  <si>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</si>
  <si>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</si>
  <si>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</si>
  <si>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</si>
  <si>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</si>
  <si>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</si>
  <si>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</si>
  <si>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</si>
  <si>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</si>
  <si>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</si>
  <si>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</si>
  <si>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</si>
  <si>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</si>
  <si>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</si>
  <si>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</si>
  <si>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</si>
  <si>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</si>
  <si>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</si>
  <si>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</si>
  <si>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</si>
  <si>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</si>
  <si>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</si>
  <si>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</si>
  <si>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</si>
  <si>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</si>
  <si>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</si>
  <si>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</si>
  <si>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</si>
  <si>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</si>
  <si>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</si>
  <si>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</si>
  <si>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</si>
  <si>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</si>
  <si>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</si>
  <si>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</si>
  <si>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</si>
  <si>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</si>
  <si>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</si>
  <si>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</si>
  <si>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</si>
  <si>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</si>
  <si>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</si>
  <si>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</si>
  <si>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</si>
  <si>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</si>
  <si>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</si>
  <si>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</si>
  <si>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</si>
  <si>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</si>
  <si>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</si>
  <si>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</si>
  <si>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</si>
  <si>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</si>
  <si>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</si>
  <si>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</si>
  <si>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</si>
  <si>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</si>
  <si>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</si>
  <si>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</si>
  <si>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</si>
  <si>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</si>
  <si>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</si>
  <si>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</si>
  <si>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</si>
  <si>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</si>
  <si>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</si>
  <si>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</si>
  <si>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</si>
  <si>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</si>
  <si>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</si>
  <si>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</si>
  <si>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</si>
  <si>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</si>
  <si>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</si>
  <si>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</si>
  <si>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</si>
  <si>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</si>
  <si>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</si>
  <si>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</si>
  <si>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</si>
  <si>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</si>
  <si>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</si>
  <si>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</si>
  <si>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</si>
  <si>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</si>
  <si>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</si>
  <si>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</si>
  <si>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</si>
  <si>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</si>
  <si>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</si>
  <si>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</si>
  <si>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</si>
  <si>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</si>
  <si>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</si>
  <si>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</si>
  <si>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</si>
  <si>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</si>
  <si>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</si>
  <si>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</si>
  <si>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</si>
  <si>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</si>
  <si>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</si>
  <si>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</si>
  <si>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</si>
  <si>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</si>
  <si>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</si>
  <si>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</si>
  <si>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</si>
  <si>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</si>
  <si>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</si>
  <si>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</si>
  <si>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</si>
  <si>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</si>
  <si>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</si>
  <si>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</si>
  <si>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</si>
  <si>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</si>
  <si>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</si>
  <si>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</si>
  <si>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</si>
  <si>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</si>
  <si>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</si>
  <si>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</si>
  <si>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</si>
  <si>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</si>
  <si>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</si>
  <si>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</si>
  <si>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</si>
  <si>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</si>
  <si>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</si>
  <si>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</si>
  <si>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</si>
  <si>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</si>
  <si>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</si>
  <si>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</si>
  <si>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</si>
  <si>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</si>
  <si>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</si>
  <si>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</si>
  <si>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</si>
  <si>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</si>
  <si>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</si>
  <si>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</si>
  <si>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</si>
  <si>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</si>
  <si>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</si>
  <si>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</si>
  <si>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</si>
  <si>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</si>
  <si>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</si>
  <si>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</si>
  <si>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</si>
  <si>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</si>
  <si>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</si>
  <si>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</si>
  <si>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</si>
  <si>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</si>
  <si>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</si>
  <si>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</si>
  <si>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</si>
  <si>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</si>
  <si>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</si>
  <si>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</si>
  <si>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</si>
  <si>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</si>
  <si>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</si>
  <si>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</si>
  <si>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</si>
  <si>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</si>
  <si>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</si>
  <si>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</si>
  <si>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</si>
  <si>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</si>
  <si>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</si>
  <si>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</si>
  <si>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</si>
  <si>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</si>
  <si>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</si>
  <si>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</si>
  <si>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</si>
  <si>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</si>
  <si>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</si>
  <si>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</si>
  <si>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</si>
  <si>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</si>
  <si>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</si>
  <si>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</si>
  <si>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</si>
  <si>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</si>
  <si>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</si>
  <si>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</si>
  <si>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</si>
  <si>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</si>
  <si>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</si>
  <si>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</si>
  <si>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</si>
  <si>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</si>
  <si>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</si>
  <si>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</si>
  <si>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</si>
  <si>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</si>
  <si>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</si>
  <si>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</si>
  <si>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</si>
  <si>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</si>
  <si>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</si>
  <si>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</si>
  <si>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</si>
  <si>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</si>
  <si>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</si>
  <si>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</si>
  <si>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</si>
  <si>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</si>
  <si>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</si>
  <si>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</si>
  <si>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</si>
  <si>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</si>
  <si>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</si>
  <si>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</si>
  <si>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</si>
  <si>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</si>
  <si>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</si>
  <si>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</si>
  <si>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</si>
  <si>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</si>
  <si>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</si>
  <si>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</si>
  <si>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</si>
  <si>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</si>
  <si>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</si>
  <si>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</si>
  <si>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</si>
  <si>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</si>
  <si>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</si>
  <si>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</si>
  <si>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</si>
  <si>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</si>
  <si>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</si>
  <si>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</si>
  <si>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</si>
  <si>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</si>
  <si>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</si>
  <si>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</si>
  <si>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</si>
  <si>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</si>
  <si>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</si>
  <si>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</si>
  <si>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</si>
  <si>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</si>
  <si>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</si>
  <si>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</si>
  <si>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</si>
  <si>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</si>
  <si>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</si>
  <si>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</si>
  <si>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</si>
  <si>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</si>
  <si>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</si>
  <si>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</si>
  <si>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</si>
  <si>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</si>
  <si>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</si>
  <si>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</si>
  <si>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</si>
  <si>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</si>
  <si>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</si>
  <si>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</si>
  <si>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</si>
  <si>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</si>
  <si>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</si>
  <si>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</si>
  <si>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</si>
  <si>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</si>
  <si>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</si>
  <si>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</si>
  <si>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</si>
  <si>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</si>
  <si>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</si>
  <si>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</si>
  <si>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</si>
  <si>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</si>
  <si>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</si>
  <si>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</si>
  <si>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</si>
  <si>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</si>
  <si>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</si>
  <si>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</si>
  <si>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</si>
  <si>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</si>
  <si>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</si>
  <si>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</si>
  <si>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</si>
  <si>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</si>
  <si>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</si>
  <si>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</si>
  <si>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</si>
  <si>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</si>
  <si>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</si>
  <si>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</si>
  <si>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</si>
  <si>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</si>
  <si>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</si>
  <si>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</si>
  <si>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</si>
  <si>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</si>
  <si>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</si>
  <si>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</si>
  <si>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</si>
  <si>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</si>
  <si>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</si>
  <si>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</si>
  <si>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</si>
  <si>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</si>
  <si>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</si>
  <si>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</si>
  <si>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</si>
  <si>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</si>
  <si>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</si>
  <si>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</si>
  <si>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</si>
  <si>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</si>
  <si>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</si>
  <si>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</si>
  <si>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</si>
  <si>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</si>
  <si>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</si>
  <si>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</si>
  <si>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</si>
  <si>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</si>
  <si>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</si>
  <si>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</si>
  <si>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</si>
  <si>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</si>
  <si>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</si>
  <si>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</si>
  <si>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</si>
  <si>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</si>
  <si>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</si>
  <si>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</si>
  <si>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</si>
  <si>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</si>
  <si>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</si>
  <si>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</si>
  <si>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</si>
  <si>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</si>
  <si>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</si>
  <si>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</si>
  <si>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</si>
  <si>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</si>
  <si>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</si>
  <si>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</si>
  <si>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</si>
  <si>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</si>
  <si>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</si>
  <si>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</si>
  <si>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</si>
  <si>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</si>
  <si>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</si>
  <si>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</si>
  <si>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</si>
  <si>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</si>
  <si>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</si>
  <si>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</si>
  <si>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</si>
  <si>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</si>
  <si>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</si>
  <si>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</si>
  <si>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</si>
  <si>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</si>
  <si>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</si>
  <si>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</si>
  <si>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</si>
  <si>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</si>
  <si>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</si>
  <si>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</si>
  <si>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</si>
  <si>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</si>
  <si>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</si>
  <si>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</si>
  <si>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</si>
  <si>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</si>
  <si>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</si>
  <si>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</si>
  <si>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</si>
  <si>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</si>
  <si>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</si>
  <si>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</si>
  <si>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</si>
  <si>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</si>
  <si>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</si>
  <si>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</si>
  <si>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</si>
  <si>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</si>
  <si>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</si>
  <si>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</si>
  <si>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</si>
  <si>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</si>
  <si>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</si>
  <si>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</si>
  <si>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</si>
  <si>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</si>
  <si>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</si>
  <si>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</si>
  <si>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</si>
  <si>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</si>
  <si>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</si>
  <si>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</si>
  <si>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</si>
  <si>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</si>
  <si>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</si>
  <si>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</si>
  <si>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</si>
  <si>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</si>
  <si>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</si>
  <si>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</si>
  <si>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</si>
  <si>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</si>
  <si>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</si>
  <si>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</si>
  <si>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</si>
  <si>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</si>
  <si>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</si>
  <si>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</si>
  <si>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</si>
  <si>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</si>
  <si>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</si>
  <si>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</si>
  <si>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</si>
  <si>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</si>
  <si>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</si>
  <si>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</si>
  <si>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</si>
  <si>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</si>
  <si>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</si>
  <si>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</si>
  <si>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</si>
  <si>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</si>
  <si>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</si>
  <si>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</si>
  <si>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</si>
  <si>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</si>
  <si>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</si>
  <si>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</si>
  <si>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</si>
  <si>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</si>
  <si>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</si>
  <si>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</si>
  <si>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</si>
  <si>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</si>
  <si>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</si>
  <si>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</si>
  <si>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</si>
  <si>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</si>
  <si>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</si>
  <si>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</si>
  <si>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</si>
  <si>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</si>
  <si>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</si>
  <si>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</si>
  <si>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</si>
  <si>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</si>
  <si>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</si>
  <si>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</si>
  <si>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</si>
  <si>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</si>
  <si>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</si>
  <si>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</si>
  <si>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</si>
  <si>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</si>
  <si>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</si>
  <si>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</si>
  <si>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</si>
  <si>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</si>
  <si>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</si>
  <si>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</si>
  <si>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</si>
  <si>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</si>
  <si>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</si>
  <si>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</si>
  <si>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</si>
  <si>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</si>
  <si>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</si>
  <si>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</si>
  <si>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</si>
  <si>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</si>
  <si>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</si>
  <si>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</si>
  <si>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</si>
  <si>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</si>
  <si>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</si>
  <si>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</si>
  <si>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</si>
  <si>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</si>
  <si>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</si>
  <si>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</si>
  <si>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</si>
  <si>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</si>
  <si>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</si>
  <si>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</si>
  <si>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</si>
  <si>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</si>
  <si>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</si>
  <si>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</si>
  <si>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</si>
  <si>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</si>
  <si>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</si>
  <si>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</si>
  <si>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</si>
  <si>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</si>
  <si>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</si>
  <si>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</si>
  <si>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</si>
  <si>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</si>
  <si>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</si>
  <si>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</si>
  <si>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</si>
  <si>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</si>
  <si>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</si>
  <si>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</si>
  <si>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</si>
  <si>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</si>
  <si>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</si>
  <si>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</si>
  <si>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</si>
  <si>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</si>
  <si>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</si>
  <si>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</si>
  <si>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</si>
  <si>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</si>
  <si>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</si>
  <si>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</si>
  <si>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</si>
  <si>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</si>
  <si>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</si>
  <si>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</si>
  <si>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</si>
  <si>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</si>
  <si>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</si>
  <si>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</si>
  <si>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</si>
  <si>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</si>
  <si>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</si>
  <si>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</si>
  <si>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</si>
  <si>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</si>
  <si>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</si>
  <si>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</si>
  <si>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</si>
  <si>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</si>
  <si>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</si>
  <si>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</si>
  <si>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</si>
  <si>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</si>
  <si>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</si>
  <si>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</si>
  <si>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</si>
  <si>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</si>
  <si>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</si>
  <si>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</si>
  <si>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</si>
  <si>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</si>
  <si>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</si>
  <si>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</si>
  <si>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</si>
  <si>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</si>
  <si>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</si>
  <si>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</si>
  <si>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</si>
  <si>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</si>
  <si>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</si>
  <si>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</si>
  <si>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</si>
  <si>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</si>
  <si>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</si>
  <si>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</si>
  <si>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</si>
  <si>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</si>
  <si>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</si>
  <si>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</si>
  <si>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</si>
  <si>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</si>
  <si>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</si>
  <si>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</si>
  <si>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</si>
  <si>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</si>
  <si>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</si>
  <si>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</si>
  <si>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</si>
  <si>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</si>
  <si>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</si>
  <si>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</si>
  <si>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</si>
  <si>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</si>
  <si>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</si>
  <si>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</si>
  <si>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</si>
  <si>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</si>
  <si>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</si>
  <si>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</si>
  <si>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</si>
  <si>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</si>
  <si>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</si>
  <si>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</si>
  <si>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</si>
  <si>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</si>
  <si>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</si>
  <si>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</si>
  <si>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</si>
  <si>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</si>
  <si>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</si>
  <si>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</si>
  <si>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</si>
  <si>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</si>
  <si>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</si>
  <si>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</si>
  <si>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</si>
  <si>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</si>
  <si>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</si>
  <si>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</si>
  <si>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</si>
  <si>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</si>
  <si>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</si>
  <si>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</si>
  <si>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</si>
  <si>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</si>
  <si>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</si>
  <si>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</si>
  <si>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</si>
  <si>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</si>
  <si>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</si>
  <si>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</si>
  <si>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</si>
  <si>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</si>
  <si>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</si>
  <si>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</si>
  <si>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</si>
  <si>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</si>
  <si>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</si>
  <si>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</si>
  <si>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</si>
  <si>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</si>
  <si>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</si>
  <si>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</si>
  <si>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</si>
  <si>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</si>
  <si>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</si>
  <si>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</si>
  <si>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</si>
  <si>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</si>
  <si>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</si>
  <si>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</si>
  <si>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</si>
  <si>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</si>
  <si>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</si>
  <si>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</si>
  <si>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</si>
  <si>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</si>
  <si>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</si>
  <si>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</si>
  <si>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</si>
  <si>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</si>
  <si>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</si>
  <si>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</si>
  <si>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</si>
  <si>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</si>
  <si>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</si>
  <si>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</si>
  <si>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</si>
  <si>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</si>
  <si>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</si>
  <si>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</si>
  <si>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</si>
  <si>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</si>
  <si>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</si>
  <si>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</si>
  <si>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</si>
  <si>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</si>
  <si>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</si>
  <si>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</si>
  <si>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</si>
  <si>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</si>
  <si>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</si>
  <si>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</si>
  <si>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</si>
  <si>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</si>
  <si>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</si>
  <si>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</si>
  <si>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</si>
  <si>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</si>
  <si>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</si>
  <si>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</si>
  <si>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</si>
  <si>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</si>
  <si>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</si>
  <si>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</si>
  <si>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</si>
  <si>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</si>
  <si>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</si>
  <si>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</si>
  <si>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</si>
  <si>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</si>
  <si>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</si>
  <si>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</si>
  <si>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</si>
  <si>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</si>
  <si>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</si>
  <si>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</si>
  <si>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</si>
  <si>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</si>
  <si>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</si>
  <si>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</si>
  <si>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</si>
  <si>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</si>
  <si>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</si>
  <si>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</si>
  <si>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</si>
  <si>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</si>
  <si>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</si>
  <si>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</si>
  <si>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</si>
  <si>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</si>
  <si>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</si>
  <si>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</si>
  <si>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</si>
  <si>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</si>
  <si>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</si>
  <si>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</si>
  <si>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</si>
  <si>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</si>
  <si>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</si>
  <si>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</si>
  <si>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</si>
  <si>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</si>
  <si>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</si>
  <si>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</si>
  <si>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</si>
  <si>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</si>
  <si>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</si>
  <si>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</si>
  <si>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</si>
  <si>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</si>
  <si>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</si>
  <si>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</si>
  <si>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</si>
  <si>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</si>
  <si>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</si>
  <si>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</si>
  <si>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</si>
  <si>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</si>
  <si>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</si>
  <si>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</si>
  <si>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</si>
  <si>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</si>
  <si>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</si>
  <si>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</si>
  <si>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</si>
  <si>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</si>
  <si>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</si>
  <si>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</si>
  <si>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</si>
  <si>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</si>
  <si>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</si>
  <si>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</si>
  <si>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</si>
  <si>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</si>
  <si>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</si>
  <si>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</si>
  <si>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</si>
  <si>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</si>
  <si>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</si>
  <si>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</si>
  <si>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</si>
  <si>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</si>
  <si>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</si>
  <si>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</si>
  <si>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</si>
  <si>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</si>
  <si>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</si>
  <si>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</si>
  <si>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</si>
  <si>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</si>
  <si>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</si>
  <si>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</si>
  <si>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</si>
  <si>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</si>
  <si>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</si>
  <si>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</si>
  <si>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</si>
  <si>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</si>
  <si>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</si>
  <si>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</si>
  <si>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</si>
  <si>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</si>
  <si>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</si>
  <si>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</si>
  <si>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</si>
  <si>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</si>
  <si>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</si>
  <si>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</si>
  <si>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</si>
  <si>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</si>
  <si>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</si>
  <si>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</si>
  <si>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</si>
  <si>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</si>
  <si>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</si>
  <si>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</si>
  <si>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</si>
  <si>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</si>
  <si>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</si>
  <si>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</si>
  <si>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</si>
  <si>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</si>
  <si>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</si>
  <si>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</si>
  <si>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</si>
  <si>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</si>
  <si>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</si>
  <si>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</si>
  <si>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</si>
  <si>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</si>
  <si>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</si>
  <si>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</si>
  <si>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</si>
  <si>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</si>
  <si>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</si>
  <si>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</si>
  <si>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</si>
  <si>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</si>
  <si>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</si>
  <si>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</si>
  <si>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</si>
  <si>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</si>
  <si>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</si>
  <si>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</si>
  <si>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</si>
  <si>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</si>
  <si>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</si>
  <si>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</si>
  <si>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</si>
  <si>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</si>
  <si>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</si>
  <si>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</si>
  <si>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</si>
  <si>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</si>
  <si>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</si>
  <si>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</si>
  <si>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</si>
  <si>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</si>
  <si>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</si>
  <si>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</si>
  <si>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</si>
  <si>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</si>
  <si>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</si>
  <si>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</si>
  <si>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</si>
  <si>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</si>
  <si>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</si>
  <si>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</si>
  <si>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</si>
  <si>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</si>
  <si>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</si>
  <si>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</si>
  <si>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</si>
  <si>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</si>
  <si>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</si>
  <si>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</si>
  <si>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</si>
  <si>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</si>
  <si>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</si>
  <si>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</si>
  <si>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</si>
  <si>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</si>
  <si>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</si>
  <si>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</si>
  <si>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</si>
  <si>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</si>
  <si>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</si>
  <si>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</si>
  <si>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</si>
  <si>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</si>
  <si>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</si>
  <si>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</si>
  <si>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</si>
  <si>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</si>
  <si>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</si>
  <si>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</si>
  <si>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</si>
  <si>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</si>
  <si>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</si>
  <si>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</si>
  <si>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</si>
  <si>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</si>
  <si>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</si>
  <si>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</si>
  <si>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</si>
  <si>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</si>
  <si>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</si>
  <si>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</si>
  <si>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</si>
  <si>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</si>
  <si>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</si>
  <si>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</si>
  <si>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</si>
  <si>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</si>
  <si>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</si>
  <si>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</si>
  <si>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</si>
  <si>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</si>
  <si>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</si>
  <si>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</si>
  <si>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</si>
  <si>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</si>
  <si>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</si>
  <si>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</si>
  <si>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</si>
  <si>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</si>
  <si>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</si>
  <si>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</si>
  <si>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</si>
  <si>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</si>
  <si>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</si>
  <si>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</si>
  <si>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</si>
  <si>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</si>
  <si>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</si>
  <si>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</si>
  <si>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</si>
  <si>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</si>
  <si>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</si>
  <si>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</si>
  <si>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</si>
  <si>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</si>
  <si>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</si>
  <si>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</si>
  <si>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</si>
  <si>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</si>
  <si>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</si>
  <si>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</si>
  <si>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</si>
  <si>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</si>
  <si>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</si>
  <si>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</si>
  <si>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</si>
  <si>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</si>
  <si>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</si>
  <si>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</si>
  <si>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</si>
  <si>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</si>
  <si>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</si>
  <si>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</si>
  <si>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</si>
  <si>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</si>
  <si>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</si>
  <si>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</si>
  <si>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</si>
  <si>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</si>
  <si>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</si>
  <si>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</si>
  <si>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</si>
  <si>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</si>
  <si>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</si>
  <si>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</si>
  <si>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</si>
  <si>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</si>
  <si>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</si>
  <si>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</si>
  <si>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</si>
  <si>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</si>
  <si>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</si>
  <si>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</si>
  <si>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</si>
  <si>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</si>
  <si>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</si>
  <si>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</si>
  <si>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</si>
  <si>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</si>
  <si>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</si>
  <si>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</si>
  <si>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</si>
  <si>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</si>
  <si>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</si>
  <si>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</si>
  <si>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</si>
  <si>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</si>
  <si>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</si>
  <si>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</si>
  <si>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</si>
  <si>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</si>
  <si>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</si>
  <si>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</si>
  <si>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</si>
  <si>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</si>
  <si>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</si>
  <si>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</si>
  <si>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</si>
  <si>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</si>
  <si>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</si>
  <si>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</si>
  <si>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</si>
  <si>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</si>
  <si>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</si>
  <si>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</si>
  <si>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</si>
  <si>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</si>
  <si>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</si>
  <si>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</si>
  <si>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</si>
  <si>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</si>
  <si>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</si>
  <si>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</si>
  <si>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</si>
  <si>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</si>
  <si>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</si>
  <si>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</si>
  <si>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</si>
  <si>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</si>
  <si>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</si>
  <si>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</si>
  <si>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</si>
  <si>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</si>
  <si>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</si>
  <si>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</si>
  <si>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</si>
  <si>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</si>
  <si>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</si>
  <si>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</si>
  <si>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</si>
  <si>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</si>
  <si>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</si>
  <si>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</si>
  <si>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</si>
  <si>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</si>
  <si>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</si>
  <si>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</si>
  <si>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</si>
  <si>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</si>
  <si>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</si>
  <si>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</si>
  <si>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</si>
  <si>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</si>
  <si>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</si>
  <si>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</si>
  <si>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</si>
  <si>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</si>
  <si>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</si>
  <si>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</si>
  <si>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</si>
  <si>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</si>
  <si>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</si>
  <si>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</si>
  <si>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</si>
  <si>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</si>
  <si>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</si>
  <si>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</si>
  <si>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</si>
  <si>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</si>
  <si>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</si>
  <si>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</si>
  <si>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</si>
  <si>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</si>
  <si>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</si>
  <si>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</si>
  <si>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</si>
  <si>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</si>
  <si>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</si>
  <si>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</si>
  <si>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</si>
  <si>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</si>
  <si>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</si>
  <si>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</si>
  <si>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</si>
  <si>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</si>
  <si>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</si>
  <si>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</si>
  <si>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</si>
  <si>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</si>
  <si>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</si>
  <si>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</si>
  <si>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</si>
  <si>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</si>
  <si>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</si>
  <si>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</si>
  <si>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</si>
  <si>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</si>
  <si>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</si>
  <si>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</si>
  <si>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</si>
  <si>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</si>
  <si>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</si>
  <si>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</si>
  <si>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</si>
  <si>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</si>
  <si>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</si>
  <si>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</si>
  <si>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</si>
  <si>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</si>
  <si>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</si>
  <si>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</si>
  <si>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</si>
  <si>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</si>
  <si>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</si>
  <si>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</si>
  <si>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</si>
  <si>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</si>
  <si>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</si>
  <si>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</si>
  <si>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</si>
  <si>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</si>
  <si>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</si>
  <si>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</si>
  <si>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</si>
  <si>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</si>
  <si>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</si>
  <si>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</si>
  <si>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</si>
  <si>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</si>
  <si>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</si>
  <si>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</si>
  <si>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</si>
  <si>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</si>
  <si>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</si>
  <si>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</si>
  <si>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</si>
  <si>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</si>
  <si>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</si>
  <si>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</si>
  <si>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</si>
  <si>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</si>
  <si>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</si>
  <si>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</si>
  <si>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</si>
  <si>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</si>
  <si>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</si>
  <si>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</si>
  <si>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</si>
  <si>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</si>
  <si>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</si>
  <si>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</si>
  <si>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</si>
  <si>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</si>
  <si>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</si>
  <si>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</si>
  <si>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</si>
  <si>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</si>
  <si>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</si>
  <si>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</si>
  <si>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</si>
  <si>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</si>
  <si>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</si>
  <si>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</si>
  <si>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</si>
  <si>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</si>
  <si>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</si>
  <si>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</si>
  <si>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</si>
  <si>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</si>
  <si>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</si>
  <si>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</si>
  <si>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</si>
  <si>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</si>
  <si>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</si>
  <si>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</si>
  <si>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</si>
  <si>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</si>
  <si>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</si>
  <si>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</si>
  <si>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</si>
  <si>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</si>
  <si>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</si>
  <si>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</si>
  <si>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</si>
  <si>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</si>
  <si>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</si>
  <si>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</si>
  <si>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</si>
  <si>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</si>
  <si>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</si>
  <si>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</si>
  <si>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</si>
  <si>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</si>
  <si>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</si>
  <si>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</si>
  <si>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</si>
  <si>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</si>
  <si>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</si>
  <si>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</si>
  <si>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</si>
  <si>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</si>
  <si>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</si>
  <si>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</si>
  <si>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</si>
  <si>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</si>
  <si>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</si>
  <si>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</si>
  <si>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</si>
  <si>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</si>
  <si>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</si>
  <si>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</si>
  <si>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</si>
  <si>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</si>
  <si>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</si>
  <si>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</si>
  <si>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</si>
  <si>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</si>
  <si>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</si>
  <si>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</si>
  <si>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</si>
  <si>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</si>
  <si>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</si>
  <si>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</si>
  <si>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</si>
  <si>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</si>
  <si>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</si>
  <si>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</si>
  <si>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</si>
  <si>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</si>
  <si>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</si>
  <si>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</si>
  <si>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</si>
  <si>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</si>
  <si>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</si>
  <si>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</si>
  <si>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</si>
  <si>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</si>
  <si>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</si>
  <si>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</si>
  <si>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</si>
  <si>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</si>
  <si>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</si>
  <si>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</si>
  <si>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</si>
  <si>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</si>
  <si>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</si>
  <si>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</si>
  <si>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</si>
  <si>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</si>
  <si>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</si>
  <si>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</si>
  <si>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</si>
  <si>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</si>
  <si>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</si>
  <si>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</si>
  <si>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</si>
  <si>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</si>
  <si>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</si>
  <si>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</si>
  <si>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</si>
  <si>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</si>
  <si>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</si>
  <si>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</si>
  <si>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</si>
  <si>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</si>
  <si>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</si>
  <si>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</si>
  <si>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</si>
  <si>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</si>
  <si>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</si>
  <si>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</si>
  <si>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</si>
  <si>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</si>
  <si>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</si>
  <si>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</si>
  <si>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</si>
  <si>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</si>
  <si>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</si>
  <si>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</si>
  <si>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</si>
  <si>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</si>
  <si>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</si>
  <si>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</si>
  <si>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</si>
  <si>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</si>
  <si>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</si>
  <si>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</si>
  <si>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</si>
  <si>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</si>
  <si>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</si>
  <si>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</si>
  <si>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</si>
  <si>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</si>
  <si>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</si>
  <si>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</si>
  <si>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</si>
  <si>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</si>
  <si>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</si>
  <si>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</si>
  <si>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</si>
  <si>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</si>
  <si>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</si>
  <si>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</si>
  <si>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</si>
  <si>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</si>
  <si>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</si>
  <si>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</si>
  <si>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</si>
  <si>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</si>
  <si>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</si>
  <si>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</si>
  <si>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</si>
  <si>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</si>
  <si>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</si>
  <si>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</si>
  <si>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</si>
  <si>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</si>
  <si>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</si>
  <si>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</si>
  <si>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</si>
  <si>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</si>
  <si>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</si>
  <si>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</si>
  <si>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</si>
  <si>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</si>
  <si>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</si>
  <si>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</si>
  <si>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</si>
  <si>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</si>
  <si>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</si>
  <si>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</si>
  <si>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</si>
  <si>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</si>
  <si>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</si>
  <si>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</si>
  <si>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</si>
  <si>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</si>
  <si>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</si>
  <si>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</si>
  <si>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</si>
  <si>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</si>
  <si>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</si>
  <si>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</si>
  <si>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</si>
  <si>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</si>
  <si>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</si>
  <si>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</si>
  <si>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</si>
  <si>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</si>
  <si>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</si>
  <si>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</si>
  <si>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</si>
  <si>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</si>
  <si>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</si>
  <si>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</si>
  <si>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</si>
  <si>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</si>
  <si>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</si>
  <si>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</si>
  <si>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</si>
  <si>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</si>
  <si>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</si>
  <si>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</si>
  <si>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</si>
  <si>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</si>
  <si>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</si>
  <si>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</si>
  <si>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</si>
  <si>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</si>
  <si>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</si>
  <si>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</si>
  <si>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</si>
  <si>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</si>
  <si>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</si>
  <si>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</si>
  <si>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</si>
  <si>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</si>
  <si>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</si>
  <si>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</si>
  <si>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</si>
  <si>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</si>
  <si>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</si>
  <si>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</si>
  <si>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</si>
  <si>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</si>
  <si>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</si>
  <si>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</si>
  <si>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</si>
  <si>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</si>
  <si>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</si>
  <si>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</si>
  <si>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</si>
  <si>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</si>
  <si>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</si>
  <si>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</si>
  <si>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</si>
  <si>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</si>
  <si>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</si>
  <si>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</si>
  <si>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</si>
  <si>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</si>
  <si>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</si>
  <si>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</si>
  <si>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</si>
  <si>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</si>
  <si>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</si>
  <si>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</si>
  <si>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</si>
  <si>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</si>
  <si>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</si>
  <si>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</si>
  <si>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</si>
  <si>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</si>
  <si>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</si>
  <si>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</si>
  <si>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</si>
  <si>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</si>
  <si>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</si>
  <si>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</si>
  <si>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</si>
  <si>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</si>
  <si>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</si>
  <si>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</si>
  <si>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</si>
  <si>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</si>
  <si>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</si>
  <si>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</si>
  <si>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</si>
  <si>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</si>
  <si>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</si>
  <si>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</si>
  <si>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</si>
  <si>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</si>
  <si>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</si>
  <si>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</si>
  <si>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</si>
  <si>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</si>
  <si>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</si>
  <si>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</si>
  <si>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</si>
  <si>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</si>
  <si>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</si>
  <si>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</si>
  <si>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</si>
  <si>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</si>
  <si>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</si>
  <si>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</si>
  <si>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</si>
  <si>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</si>
  <si>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</si>
  <si>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</si>
  <si>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</si>
  <si>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</si>
  <si>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</si>
  <si>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</si>
  <si>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</si>
  <si>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</si>
  <si>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</si>
  <si>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</si>
  <si>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</si>
  <si>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</si>
  <si>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</si>
  <si>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</si>
  <si>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</si>
  <si>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</si>
  <si>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</si>
  <si>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</si>
  <si>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</si>
  <si>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</si>
  <si>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</si>
  <si>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</si>
  <si>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</si>
  <si>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</si>
  <si>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</si>
  <si>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</si>
  <si>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</si>
  <si>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</si>
  <si>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</si>
  <si>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</si>
  <si>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</si>
  <si>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</si>
  <si>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</si>
  <si>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</si>
  <si>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</si>
  <si>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</si>
  <si>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</si>
  <si>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</si>
  <si>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</si>
  <si>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</si>
  <si>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</si>
  <si>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</si>
  <si>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</si>
  <si>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</si>
  <si>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</si>
  <si>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</si>
  <si>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</si>
  <si>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</si>
  <si>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</si>
  <si>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</si>
  <si>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</si>
  <si>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</si>
  <si>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</si>
  <si>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</si>
  <si>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</si>
  <si>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</si>
  <si>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</si>
  <si>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</si>
  <si>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</si>
  <si>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</si>
  <si>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</si>
  <si>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</si>
  <si>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</si>
  <si>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</si>
  <si>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</si>
  <si>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</si>
  <si>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</si>
  <si>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</si>
  <si>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</si>
  <si>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</si>
  <si>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</si>
  <si>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</si>
  <si>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</si>
  <si>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</si>
  <si>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</si>
  <si>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</si>
  <si>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</si>
  <si>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</si>
  <si>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</si>
  <si>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</si>
  <si>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</si>
  <si>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</si>
  <si>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</si>
  <si>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</si>
  <si>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</si>
  <si>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</si>
  <si>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</si>
  <si>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</si>
  <si>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</si>
  <si>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</si>
  <si>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</si>
  <si>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</si>
  <si>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</si>
  <si>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</si>
  <si>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</si>
  <si>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</si>
  <si>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</si>
  <si>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</si>
  <si>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</si>
  <si>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</si>
  <si>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</si>
  <si>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</si>
  <si>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</si>
  <si>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</si>
  <si>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</si>
  <si>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</si>
  <si>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</si>
  <si>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</si>
  <si>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</si>
  <si>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</si>
  <si>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</si>
  <si>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</si>
  <si>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</si>
  <si>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</si>
  <si>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</si>
  <si>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</si>
  <si>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</si>
  <si>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</si>
  <si>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</si>
  <si>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</si>
  <si>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</si>
  <si>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</si>
  <si>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</si>
  <si>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</si>
  <si>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</si>
  <si>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</si>
  <si>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</si>
  <si>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</si>
  <si>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</si>
  <si>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</si>
  <si>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</si>
  <si>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</si>
  <si>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</si>
  <si>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</si>
  <si>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</si>
  <si>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</si>
  <si>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</si>
  <si>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</si>
  <si>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</si>
  <si>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</si>
  <si>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</si>
  <si>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</si>
  <si>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</si>
  <si>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</si>
  <si>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</si>
  <si>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</si>
  <si>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</si>
  <si>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</si>
  <si>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</si>
  <si>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</si>
  <si>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</si>
  <si>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</si>
  <si>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</si>
  <si>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</si>
  <si>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</si>
  <si>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</si>
  <si>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</si>
  <si>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</si>
  <si>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</si>
  <si>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</si>
  <si>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</si>
  <si>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</si>
  <si>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</si>
  <si>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</si>
  <si>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</si>
  <si>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</si>
  <si>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</si>
  <si>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</si>
  <si>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</si>
  <si>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</si>
  <si>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</si>
  <si>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</si>
  <si>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</si>
  <si>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</si>
  <si>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</si>
  <si>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</si>
  <si>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</si>
  <si>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</si>
  <si>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</si>
  <si>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</si>
  <si>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</si>
  <si>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</si>
  <si>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</si>
  <si>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</si>
  <si>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</si>
  <si>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</si>
  <si>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</si>
  <si>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</si>
  <si>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</si>
  <si>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</si>
  <si>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</si>
  <si>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</si>
  <si>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</si>
  <si>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</si>
  <si>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</si>
  <si>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</si>
  <si>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</si>
  <si>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</si>
  <si>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</si>
  <si>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</si>
  <si>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</si>
  <si>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</si>
  <si>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</si>
  <si>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</si>
  <si>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</si>
  <si>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</si>
  <si>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</si>
  <si>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</si>
  <si>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</si>
  <si>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</si>
  <si>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</si>
  <si>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</si>
  <si>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</si>
  <si>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</si>
  <si>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</si>
  <si>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</si>
  <si>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</si>
  <si>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</si>
  <si>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</si>
  <si>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</si>
  <si>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</si>
  <si>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</si>
  <si>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</si>
  <si>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</si>
  <si>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</si>
  <si>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</si>
  <si>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</si>
  <si>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</si>
  <si>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</si>
  <si>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</si>
  <si>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</si>
  <si>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</si>
  <si>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</si>
  <si>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</si>
  <si>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</si>
  <si>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</si>
  <si>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</si>
  <si>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</si>
  <si>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</si>
  <si>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</si>
  <si>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</si>
  <si>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</si>
  <si>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</si>
  <si>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</si>
  <si>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</si>
  <si>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</si>
  <si>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</si>
  <si>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</si>
  <si>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</si>
  <si>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</si>
  <si>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</si>
  <si>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</si>
  <si>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</si>
  <si>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</si>
  <si>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</si>
  <si>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</si>
  <si>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</si>
  <si>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</si>
  <si>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</si>
  <si>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</si>
  <si>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</si>
  <si>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</si>
  <si>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</si>
  <si>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</si>
  <si>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</si>
  <si>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</si>
  <si>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</si>
  <si>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</si>
  <si>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</si>
  <si>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</si>
  <si>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</si>
  <si>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</si>
  <si>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</si>
  <si>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</si>
  <si>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</si>
  <si>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</si>
  <si>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</si>
  <si>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</si>
  <si>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</si>
  <si>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</si>
  <si>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</si>
  <si>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</si>
  <si>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</si>
  <si>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</si>
  <si>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</si>
  <si>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</si>
  <si>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</si>
  <si>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</si>
  <si>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</si>
  <si>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</si>
  <si>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</si>
  <si>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</si>
  <si>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</si>
  <si>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</si>
  <si>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</si>
  <si>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</si>
  <si>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</si>
  <si>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</si>
  <si>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</si>
  <si>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</si>
  <si>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</si>
  <si>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</si>
  <si>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</si>
  <si>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</si>
  <si>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</si>
  <si>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</si>
  <si>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</si>
  <si>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</si>
  <si>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</si>
  <si>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</si>
  <si>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</si>
  <si>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</si>
  <si>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</si>
  <si>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</si>
  <si>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</si>
  <si>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</si>
  <si>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</si>
  <si>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</si>
  <si>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</si>
  <si>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</si>
  <si>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</si>
  <si>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</si>
  <si>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</si>
  <si>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</si>
  <si>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</si>
  <si>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</si>
  <si>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</si>
  <si>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</si>
  <si>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</si>
  <si>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</si>
  <si>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</si>
  <si>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</si>
  <si>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</si>
  <si>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</si>
  <si>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</si>
  <si>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</si>
  <si>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</si>
  <si>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</si>
  <si>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</si>
  <si>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</si>
  <si>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</si>
  <si>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</si>
  <si>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</si>
  <si>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</si>
  <si>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</si>
  <si>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</si>
  <si>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</si>
  <si>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</si>
  <si>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</si>
  <si>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</si>
  <si>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</si>
  <si>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</si>
  <si>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</si>
  <si>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</si>
  <si>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</si>
  <si>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</si>
  <si>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</si>
  <si>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</si>
  <si>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</si>
  <si>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</si>
  <si>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</si>
  <si>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</si>
  <si>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</si>
  <si>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</si>
  <si>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</si>
  <si>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</si>
  <si>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</si>
  <si>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</si>
  <si>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</si>
  <si>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</si>
  <si>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</si>
  <si>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</si>
  <si>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</si>
  <si>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</si>
  <si>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</si>
  <si>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</si>
  <si>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</si>
  <si>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</si>
  <si>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</si>
  <si>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</si>
  <si>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</si>
  <si>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</si>
  <si>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</si>
  <si>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</si>
  <si>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</si>
  <si>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</si>
  <si>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</si>
  <si>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</si>
  <si>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</si>
  <si>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</si>
  <si>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</si>
  <si>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</si>
  <si>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</si>
  <si>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</si>
  <si>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</si>
  <si>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</si>
  <si>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</si>
  <si>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</si>
  <si>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</si>
  <si>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</si>
  <si>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</si>
  <si>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</si>
  <si>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</si>
  <si>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</si>
  <si>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</si>
  <si>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</si>
  <si>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</si>
  <si>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</si>
  <si>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</si>
  <si>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</si>
  <si>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</si>
  <si>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</si>
  <si>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</si>
  <si>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</si>
  <si>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</si>
  <si>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</si>
  <si>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</si>
  <si>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</si>
  <si>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</si>
  <si>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</si>
  <si>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</si>
  <si>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</si>
  <si>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</si>
  <si>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</si>
  <si>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</si>
  <si>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</si>
  <si>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</si>
  <si>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</si>
  <si>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</si>
  <si>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</si>
  <si>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</si>
  <si>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</si>
  <si>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</si>
  <si>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</si>
  <si>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</si>
  <si>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</si>
  <si>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</si>
  <si>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</si>
  <si>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</si>
  <si>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</si>
  <si>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</si>
  <si>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</si>
  <si>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</si>
  <si>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</si>
  <si>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</si>
  <si>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</si>
  <si>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</si>
  <si>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</si>
  <si>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</si>
  <si>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</si>
  <si>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</si>
  <si>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</si>
  <si>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</si>
  <si>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</si>
  <si>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</si>
  <si>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</si>
  <si>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</si>
  <si>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</si>
  <si>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</si>
  <si>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</si>
  <si>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</si>
  <si>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</si>
  <si>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</si>
  <si>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</si>
  <si>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</si>
  <si>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</si>
  <si>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</si>
  <si>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</si>
  <si>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</si>
  <si>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</si>
  <si>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</si>
  <si>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</si>
  <si>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</si>
  <si>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</si>
  <si>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</si>
  <si>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</si>
  <si>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</si>
  <si>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</si>
  <si>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</si>
  <si>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</si>
  <si>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</si>
  <si>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</si>
  <si>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</si>
  <si>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</si>
  <si>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</si>
  <si>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</si>
  <si>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</si>
  <si>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</si>
  <si>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</si>
  <si>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</si>
  <si>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</si>
  <si>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</si>
  <si>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</si>
  <si>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</si>
  <si>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</si>
  <si>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</si>
  <si>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</si>
  <si>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</si>
  <si>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</si>
  <si>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</si>
  <si>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</si>
  <si>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</si>
  <si>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</si>
  <si>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</si>
  <si>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</si>
  <si>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</si>
  <si>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</si>
  <si>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</si>
  <si>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</si>
  <si>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</si>
  <si>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</si>
  <si>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</si>
  <si>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</si>
  <si>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</si>
  <si>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</si>
  <si>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</si>
  <si>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</si>
  <si>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</si>
  <si>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</si>
  <si>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</si>
  <si>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</si>
  <si>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</si>
  <si>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</si>
  <si>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</si>
  <si>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</si>
  <si>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</si>
  <si>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</si>
  <si>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</si>
  <si>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</si>
  <si>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</si>
  <si>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</si>
  <si>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</si>
  <si>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</si>
  <si>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</si>
  <si>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</si>
  <si>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</si>
  <si>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</si>
  <si>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</si>
  <si>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</si>
  <si>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</si>
  <si>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</si>
  <si>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</si>
  <si>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</si>
  <si>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</si>
  <si>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</si>
  <si>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</si>
  <si>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</si>
  <si>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</si>
  <si>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</si>
  <si>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</si>
  <si>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</si>
  <si>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</si>
  <si>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</si>
  <si>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</si>
  <si>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</si>
  <si>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</si>
  <si>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</si>
  <si>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</si>
  <si>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</si>
  <si>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</si>
  <si>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</si>
  <si>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</si>
  <si>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</si>
  <si>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</si>
  <si>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</si>
  <si>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</si>
  <si>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</si>
  <si>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</si>
  <si>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</si>
  <si>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</si>
  <si>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</si>
  <si>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</si>
  <si>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</si>
  <si>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</si>
  <si>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</si>
  <si>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</si>
  <si>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</si>
  <si>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</si>
  <si>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</si>
  <si>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</si>
  <si>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</si>
  <si>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</si>
  <si>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</si>
  <si>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</si>
  <si>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</si>
  <si>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</si>
  <si>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</si>
  <si>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</si>
  <si>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</si>
  <si>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</si>
  <si>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</si>
  <si>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</si>
  <si>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</si>
  <si>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</si>
  <si>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</si>
  <si>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</si>
  <si>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</si>
  <si>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</si>
  <si>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</si>
  <si>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</si>
  <si>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</si>
  <si>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</si>
  <si>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</si>
  <si>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</si>
  <si>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</si>
  <si>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</si>
  <si>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</si>
  <si>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</si>
  <si>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</si>
  <si>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</si>
  <si>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</si>
  <si>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</si>
  <si>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</si>
  <si>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</si>
  <si>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</si>
  <si>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</si>
  <si>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</si>
  <si>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</si>
  <si>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</si>
  <si>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</si>
  <si>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</si>
  <si>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</si>
  <si>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</si>
  <si>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</si>
  <si>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</si>
  <si>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</si>
  <si>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</si>
  <si>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</si>
  <si>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</si>
  <si>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</si>
  <si>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</si>
  <si>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</si>
  <si>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</si>
  <si>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</si>
  <si>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</si>
  <si>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</si>
  <si>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</si>
  <si>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</si>
  <si>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</si>
  <si>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</si>
  <si>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</si>
  <si>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</si>
  <si>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</si>
  <si>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</si>
  <si>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</si>
  <si>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</si>
  <si>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</si>
  <si>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</si>
  <si>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</si>
  <si>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</si>
  <si>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</si>
  <si>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</si>
  <si>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</si>
  <si>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</si>
  <si>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</si>
  <si>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</si>
  <si>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</si>
  <si>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</si>
  <si>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</si>
  <si>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</si>
  <si>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</si>
  <si>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</si>
  <si>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</si>
  <si>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</si>
  <si>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</si>
  <si>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</si>
  <si>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</si>
  <si>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</si>
  <si>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</si>
  <si>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</si>
  <si>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</si>
  <si>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</si>
  <si>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</si>
  <si>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</si>
  <si>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</si>
  <si>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</si>
  <si>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</si>
  <si>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</si>
  <si>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</si>
  <si>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</si>
  <si>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</si>
  <si>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</si>
  <si>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</si>
  <si>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</si>
  <si>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</si>
  <si>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</si>
  <si>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</si>
  <si>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</si>
  <si>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</si>
  <si>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</si>
  <si>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</si>
  <si>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</si>
  <si>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</si>
  <si>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</si>
  <si>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</si>
  <si>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</si>
  <si>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</si>
  <si>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</si>
  <si>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</si>
  <si>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</si>
  <si>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</si>
  <si>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</si>
  <si>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</si>
  <si>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</si>
  <si>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</si>
  <si>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</si>
  <si>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</si>
  <si>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</si>
  <si>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</si>
  <si>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</si>
  <si>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</si>
  <si>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</si>
  <si>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</si>
  <si>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</si>
  <si>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</si>
  <si>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</si>
  <si>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</si>
  <si>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</si>
  <si>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</si>
  <si>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</si>
  <si>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</si>
  <si>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</si>
  <si>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</si>
  <si>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</si>
  <si>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</si>
  <si>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</si>
  <si>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</si>
  <si>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</si>
  <si>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</si>
  <si>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</si>
  <si>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</si>
  <si>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</si>
  <si>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</si>
  <si>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</si>
  <si>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</si>
  <si>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</si>
  <si>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</si>
  <si>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</si>
  <si>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</si>
  <si>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</si>
  <si>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</si>
  <si>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</si>
  <si>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</si>
  <si>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</si>
  <si>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</si>
  <si>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</si>
  <si>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</si>
  <si>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</si>
  <si>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</si>
  <si>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</si>
  <si>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</si>
  <si>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</si>
  <si>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</si>
  <si>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</si>
  <si>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</si>
  <si>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</si>
  <si>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</si>
  <si>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</si>
  <si>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</si>
  <si>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</si>
  <si>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</si>
  <si>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</si>
  <si>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</si>
  <si>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</si>
  <si>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</si>
  <si>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</si>
  <si>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</si>
  <si>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</si>
  <si>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</si>
  <si>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</si>
  <si>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</si>
  <si>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</si>
  <si>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</si>
  <si>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</si>
  <si>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</si>
  <si>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</si>
  <si>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</si>
  <si>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</si>
  <si>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</si>
  <si>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</si>
  <si>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</si>
  <si>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</si>
  <si>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</si>
  <si>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</si>
  <si>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</si>
  <si>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</si>
  <si>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</si>
  <si>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</si>
  <si>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</si>
  <si>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</si>
  <si>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</si>
  <si>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</si>
  <si>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</si>
  <si>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</si>
  <si>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</si>
  <si>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</si>
  <si>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</si>
  <si>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</si>
  <si>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</si>
  <si>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</si>
  <si>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</si>
  <si>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</si>
  <si>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</si>
  <si>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</si>
  <si>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</si>
  <si>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</si>
  <si>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</si>
  <si>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</si>
  <si>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</si>
  <si>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</si>
  <si>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</si>
  <si>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</si>
  <si>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</si>
  <si>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</si>
  <si>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</si>
  <si>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</si>
  <si>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</si>
  <si>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</si>
  <si>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</si>
  <si>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</si>
  <si>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</si>
  <si>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</si>
  <si>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</si>
  <si>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</si>
  <si>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</si>
  <si>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</si>
  <si>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</si>
  <si>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</si>
  <si>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</si>
  <si>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</si>
  <si>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</si>
  <si>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</si>
  <si>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</si>
  <si>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</si>
  <si>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</si>
  <si>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</si>
  <si>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</si>
  <si>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</si>
  <si>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</si>
  <si>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</si>
  <si>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</si>
  <si>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</si>
  <si>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</si>
  <si>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</si>
  <si>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</si>
  <si>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</si>
  <si>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</si>
  <si>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</si>
  <si>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</si>
  <si>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</si>
  <si>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</si>
  <si>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</si>
  <si>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</si>
  <si>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</si>
  <si>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</si>
  <si>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</si>
  <si>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</si>
  <si>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</si>
  <si>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</si>
  <si>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</si>
  <si>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</si>
  <si>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</si>
  <si>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</si>
  <si>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</si>
  <si>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</si>
  <si>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</si>
  <si>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</si>
  <si>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</si>
  <si>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</si>
  <si>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</si>
  <si>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</si>
  <si>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</si>
  <si>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</si>
  <si>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</si>
  <si>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</si>
  <si>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</si>
  <si>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</si>
  <si>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</si>
  <si>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</si>
  <si>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</si>
  <si>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</si>
  <si>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</si>
  <si>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</si>
  <si>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</si>
  <si>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</si>
  <si>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</si>
  <si>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</si>
  <si>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</si>
  <si>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</si>
  <si>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</si>
  <si>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</si>
  <si>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</si>
  <si>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</si>
  <si>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</si>
  <si>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</si>
  <si>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</si>
  <si>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</si>
  <si>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</si>
  <si>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</si>
  <si>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</si>
  <si>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</si>
  <si>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</si>
  <si>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</si>
  <si>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</si>
  <si>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</si>
  <si>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</si>
  <si>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</si>
  <si>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</si>
  <si>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</si>
  <si>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</si>
  <si>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</si>
  <si>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</si>
  <si>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</si>
  <si>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</si>
  <si>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</si>
  <si>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</si>
  <si>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</si>
  <si>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</si>
  <si>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</si>
  <si>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</si>
  <si>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</si>
  <si>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</si>
  <si>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</si>
  <si>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</si>
  <si>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</si>
  <si>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</si>
  <si>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</si>
  <si>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</si>
  <si>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</si>
  <si>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</si>
  <si>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</si>
  <si>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</si>
  <si>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</si>
  <si>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</si>
  <si>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</si>
  <si>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</si>
  <si>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</si>
  <si>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</si>
  <si>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</si>
  <si>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</si>
  <si>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</si>
  <si>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</si>
  <si>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</si>
  <si>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</si>
  <si>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</si>
  <si>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</si>
  <si>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</si>
  <si>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</si>
  <si>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</si>
  <si>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</si>
  <si>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</si>
  <si>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</si>
  <si>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</si>
  <si>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</si>
  <si>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</si>
  <si>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</si>
  <si>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</si>
  <si>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</si>
  <si>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</si>
  <si>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</si>
  <si>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</si>
  <si>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</si>
  <si>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</si>
  <si>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</si>
  <si>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</si>
  <si>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</si>
  <si>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</si>
  <si>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</si>
  <si>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</si>
  <si>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</si>
  <si>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</si>
  <si>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</si>
  <si>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</si>
  <si>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</si>
  <si>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</si>
  <si>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</si>
  <si>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</si>
  <si>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</si>
  <si>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</si>
  <si>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</si>
  <si>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</si>
  <si>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</si>
  <si>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</si>
  <si>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</si>
  <si>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</si>
  <si>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</si>
  <si>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</si>
  <si>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</si>
  <si>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</si>
  <si>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</si>
  <si>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</si>
  <si>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</si>
  <si>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</si>
  <si>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</si>
  <si>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</si>
  <si>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</si>
  <si>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</si>
  <si>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</si>
  <si>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</si>
  <si>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</si>
  <si>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</si>
  <si>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</si>
  <si>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</si>
  <si>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</si>
  <si>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</si>
  <si>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</si>
  <si>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</si>
  <si>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</si>
  <si>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</si>
  <si>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</si>
  <si>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</si>
  <si>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</si>
  <si>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</si>
  <si>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</si>
  <si>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</si>
  <si>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</si>
  <si>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</si>
  <si>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</si>
  <si>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</si>
  <si>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</si>
  <si>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</si>
  <si>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</si>
  <si>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</si>
  <si>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</si>
  <si>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</si>
  <si>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</si>
  <si>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</si>
  <si>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</si>
  <si>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</si>
  <si>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</si>
  <si>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</si>
  <si>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</si>
  <si>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</si>
  <si>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</si>
  <si>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</si>
  <si>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</si>
  <si>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</si>
  <si>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</si>
  <si>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</si>
  <si>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</si>
  <si>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</si>
  <si>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</si>
  <si>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</si>
  <si>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</si>
  <si>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</si>
  <si>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</si>
  <si>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</si>
  <si>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</si>
  <si>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</si>
  <si>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</si>
  <si>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</si>
  <si>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</si>
  <si>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</si>
  <si>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</si>
  <si>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</si>
  <si>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</si>
  <si>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</si>
  <si>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</si>
  <si>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</si>
  <si>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</si>
  <si>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</si>
  <si>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</si>
  <si>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</si>
  <si>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</si>
  <si>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</si>
  <si>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</si>
  <si>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</si>
  <si>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</si>
  <si>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</si>
  <si>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</si>
  <si>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</si>
  <si>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</si>
  <si>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</si>
  <si>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</si>
  <si>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</si>
  <si>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</si>
  <si>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</si>
  <si>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</si>
  <si>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</si>
  <si>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</si>
  <si>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</si>
  <si>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</si>
  <si>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</si>
  <si>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</si>
  <si>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</si>
  <si>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</si>
  <si>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</si>
  <si>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</si>
  <si>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</si>
  <si>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</si>
  <si>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</si>
  <si>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</si>
  <si>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</si>
  <si>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</si>
  <si>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</si>
  <si>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</si>
  <si>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</si>
  <si>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</si>
  <si>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</si>
  <si>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</si>
  <si>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</si>
  <si>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</si>
  <si>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</si>
  <si>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</si>
  <si>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</si>
  <si>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</si>
  <si>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</si>
  <si>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</si>
  <si>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</si>
  <si>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</si>
  <si>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</si>
  <si>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</si>
  <si>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</si>
  <si>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</si>
  <si>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</si>
  <si>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</si>
  <si>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</si>
  <si>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</si>
  <si>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</si>
  <si>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</si>
  <si>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</si>
  <si>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</si>
  <si>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</si>
  <si>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</si>
  <si>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</si>
  <si>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</si>
  <si>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</si>
  <si>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</si>
  <si>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</si>
  <si>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</si>
  <si>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</si>
  <si>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</si>
  <si>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</si>
  <si>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</si>
  <si>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</si>
  <si>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</si>
  <si>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</si>
  <si>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</si>
  <si>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</si>
  <si>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</si>
  <si>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</si>
  <si>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</si>
  <si>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</si>
  <si>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</si>
  <si>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</si>
  <si>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</si>
  <si>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</si>
  <si>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</si>
  <si>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</si>
  <si>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</si>
  <si>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</si>
  <si>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</si>
  <si>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</si>
  <si>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</si>
  <si>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</si>
  <si>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</si>
  <si>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</si>
  <si>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</si>
  <si>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</si>
  <si>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</si>
  <si>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</si>
  <si>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</si>
  <si>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</si>
  <si>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</si>
  <si>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</si>
  <si>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</si>
  <si>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</si>
  <si>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</si>
  <si>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</si>
  <si>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</si>
  <si>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</si>
  <si>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</si>
  <si>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</si>
  <si>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</si>
  <si>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</si>
  <si>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</si>
  <si>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</si>
  <si>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</si>
  <si>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</si>
  <si>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</si>
  <si>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</si>
  <si>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</si>
  <si>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</si>
  <si>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</si>
  <si>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</si>
  <si>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</si>
  <si>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</si>
  <si>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</si>
  <si>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</si>
  <si>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</si>
  <si>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</si>
  <si>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</si>
  <si>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</si>
  <si>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</si>
  <si>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</si>
  <si>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</si>
  <si>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</si>
  <si>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</si>
  <si>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</si>
  <si>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</si>
  <si>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</si>
  <si>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</si>
  <si>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</si>
  <si>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</si>
  <si>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</si>
  <si>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</si>
  <si>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</si>
  <si>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</si>
  <si>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</si>
  <si>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</si>
  <si>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</si>
  <si>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</si>
  <si>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</si>
  <si>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</si>
  <si>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</si>
  <si>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</si>
  <si>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</si>
  <si>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</si>
  <si>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</si>
  <si>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</si>
  <si>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</si>
  <si>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</si>
  <si>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</si>
  <si>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</si>
  <si>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</si>
  <si>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</si>
  <si>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</si>
  <si>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</si>
  <si>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</si>
  <si>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</si>
  <si>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</si>
  <si>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</si>
  <si>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</si>
  <si>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</si>
  <si>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</si>
  <si>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</si>
  <si>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</si>
  <si>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</si>
  <si>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</si>
  <si>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</si>
  <si>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</si>
  <si>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</si>
  <si>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</si>
  <si>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</si>
  <si>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</si>
  <si>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</si>
  <si>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</si>
  <si>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</si>
  <si>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</si>
  <si>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</si>
  <si>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</si>
  <si>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</si>
  <si>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</si>
  <si>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</si>
  <si>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</si>
  <si>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</si>
  <si>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</si>
  <si>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</si>
  <si>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</si>
  <si>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</si>
  <si>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</si>
  <si>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</si>
  <si>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</si>
  <si>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</si>
  <si>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</si>
  <si>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</si>
  <si>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</si>
  <si>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</si>
  <si>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</si>
  <si>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</si>
  <si>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</si>
  <si>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</si>
  <si>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</si>
  <si>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</si>
  <si>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</si>
  <si>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</si>
  <si>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</si>
  <si>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</si>
  <si>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</si>
  <si>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</si>
  <si>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</si>
  <si>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</si>
  <si>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</si>
  <si>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</si>
  <si>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</si>
  <si>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</si>
  <si>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</si>
  <si>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</si>
  <si>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</si>
  <si>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</si>
  <si>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</si>
  <si>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</si>
  <si>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</si>
  <si>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</si>
  <si>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</si>
  <si>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</si>
  <si>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</si>
  <si>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</si>
  <si>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</si>
  <si>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</si>
  <si>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</si>
  <si>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</si>
  <si>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</si>
  <si>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</si>
  <si>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</si>
  <si>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</si>
  <si>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</si>
  <si>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</si>
  <si>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</si>
  <si>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</si>
  <si>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</si>
  <si>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</si>
  <si>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</si>
  <si>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</si>
  <si>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</si>
  <si>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</si>
  <si>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</si>
  <si>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</si>
  <si>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</si>
  <si>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</si>
  <si>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</si>
  <si>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</si>
  <si>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</si>
  <si>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</si>
  <si>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</si>
  <si>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</si>
  <si>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</si>
  <si>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</si>
  <si>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</si>
  <si>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</si>
  <si>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</si>
  <si>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</si>
  <si>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</si>
  <si>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</si>
  <si>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</si>
  <si>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</si>
  <si>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</si>
  <si>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</si>
  <si>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</si>
  <si>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</si>
  <si>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</si>
  <si>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</si>
  <si>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</si>
  <si>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</si>
  <si>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</si>
  <si>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</si>
  <si>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</si>
  <si>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</si>
  <si>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</si>
  <si>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</si>
  <si>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</si>
  <si>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</si>
  <si>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</si>
  <si>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</si>
  <si>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</si>
  <si>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</si>
  <si>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</si>
  <si>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</si>
  <si>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</si>
  <si>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</si>
  <si>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</si>
  <si>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</si>
  <si>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</si>
  <si>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</si>
  <si>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</si>
  <si>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</si>
  <si>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</si>
  <si>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</si>
  <si>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</si>
  <si>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</si>
  <si>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</si>
  <si>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</si>
  <si>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</si>
  <si>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</si>
  <si>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</si>
  <si>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</si>
  <si>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</si>
  <si>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</si>
  <si>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</si>
  <si>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</si>
  <si>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</si>
  <si>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</si>
  <si>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</si>
  <si>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</si>
  <si>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</si>
  <si>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</si>
  <si>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</si>
  <si>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</si>
  <si>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</si>
  <si>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</si>
  <si>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</si>
  <si>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</si>
  <si>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</si>
  <si>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</si>
  <si>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</si>
  <si>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</si>
  <si>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</si>
  <si>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</si>
  <si>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</si>
  <si>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</si>
  <si>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</si>
  <si>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</si>
  <si>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</si>
  <si>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</si>
  <si>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</si>
  <si>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</si>
  <si>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</si>
  <si>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</si>
  <si>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</si>
  <si>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</si>
  <si>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</si>
  <si>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</si>
  <si>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</si>
  <si>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</si>
  <si>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</si>
  <si>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</si>
  <si>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</si>
  <si>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</si>
  <si>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</si>
  <si>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</si>
  <si>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</si>
  <si>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</si>
  <si>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</si>
  <si>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</si>
  <si>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</si>
  <si>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</si>
  <si>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</si>
  <si>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</si>
  <si>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</si>
  <si>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</si>
  <si>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</si>
  <si>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</si>
  <si>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</si>
  <si>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</si>
  <si>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</si>
  <si>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</si>
  <si>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</si>
  <si>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</si>
  <si>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</si>
  <si>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</si>
  <si>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</si>
  <si>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</si>
  <si>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</si>
  <si>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</si>
  <si>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</si>
  <si>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</si>
  <si>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</si>
  <si>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</si>
  <si>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</si>
  <si>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</si>
  <si>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</si>
  <si>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</si>
  <si>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</si>
  <si>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</si>
  <si>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</si>
  <si>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</si>
  <si>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</si>
  <si>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</si>
  <si>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</si>
  <si>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</si>
  <si>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</si>
  <si>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</si>
  <si>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</si>
  <si>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</si>
  <si>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</si>
  <si>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</si>
  <si>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</si>
  <si>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</si>
  <si>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</si>
  <si>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</si>
  <si>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</si>
  <si>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</si>
  <si>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</si>
  <si>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</si>
  <si>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</si>
  <si>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</si>
  <si>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</si>
  <si>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</si>
  <si>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</si>
  <si>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</si>
  <si>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</si>
  <si>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</si>
  <si>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</si>
  <si>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</si>
  <si>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</si>
  <si>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</si>
  <si>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</si>
  <si>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</si>
  <si>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</si>
  <si>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</si>
  <si>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</si>
  <si>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</si>
  <si>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</si>
  <si>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</si>
  <si>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</si>
  <si>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</si>
  <si>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</si>
  <si>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</si>
  <si>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</si>
  <si>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</si>
  <si>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</si>
  <si>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</si>
  <si>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</si>
  <si>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</si>
  <si>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</si>
  <si>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</si>
  <si>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</si>
  <si>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</si>
  <si>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</si>
  <si>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</si>
  <si>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</si>
  <si>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</si>
  <si>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</si>
  <si>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</si>
  <si>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</si>
  <si>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</si>
  <si>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</si>
  <si>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</si>
  <si>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</si>
  <si>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</si>
  <si>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</si>
  <si>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</si>
  <si>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</si>
  <si>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</si>
  <si>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</si>
  <si>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</si>
  <si>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</si>
  <si>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</si>
  <si>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</si>
  <si>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</si>
  <si>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</si>
  <si>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</si>
  <si>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</si>
  <si>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</si>
  <si>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</si>
  <si>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</si>
  <si>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</si>
  <si>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</si>
  <si>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</si>
  <si>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</si>
  <si>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</si>
  <si>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</si>
  <si>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</si>
  <si>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</si>
  <si>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</si>
  <si>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</si>
  <si>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</si>
  <si>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</si>
  <si>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</si>
  <si>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</si>
  <si>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</si>
  <si>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</si>
  <si>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</si>
  <si>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</si>
  <si>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</si>
  <si>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</si>
  <si>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</si>
  <si>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</si>
  <si>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</si>
  <si>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</si>
  <si>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</si>
  <si>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</si>
  <si>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</si>
  <si>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</si>
  <si>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</si>
  <si>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</si>
  <si>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</si>
  <si>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</si>
  <si>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</si>
  <si>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</si>
  <si>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</si>
  <si>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</si>
  <si>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</si>
  <si>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</si>
  <si>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</si>
  <si>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</si>
  <si>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</si>
  <si>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</si>
  <si>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</si>
  <si>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</si>
  <si>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</si>
  <si>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</si>
  <si>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</si>
  <si>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</si>
  <si>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</si>
  <si>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</si>
  <si>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</si>
  <si>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</si>
  <si>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</si>
  <si>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</si>
  <si>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</si>
  <si>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</si>
  <si>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</si>
  <si>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</si>
  <si>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</si>
  <si>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</si>
  <si>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</si>
  <si>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</si>
  <si>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</si>
  <si>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</si>
  <si>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</si>
  <si>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</si>
  <si>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</si>
  <si>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</si>
  <si>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</si>
  <si>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</si>
  <si>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</si>
  <si>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</si>
  <si>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</si>
  <si>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</si>
  <si>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</si>
  <si>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</si>
  <si>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</si>
  <si>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</si>
  <si>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</si>
  <si>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</si>
  <si>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</si>
  <si>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</si>
  <si>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</si>
  <si>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</si>
  <si>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</si>
  <si>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</si>
  <si>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</si>
  <si>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</si>
  <si>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</si>
  <si>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</si>
  <si>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</si>
  <si>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</si>
  <si>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</si>
  <si>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</si>
  <si>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</si>
  <si>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</si>
  <si>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</si>
  <si>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</si>
  <si>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</si>
  <si>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</si>
  <si>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</si>
  <si>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</si>
  <si>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</si>
  <si>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</si>
  <si>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</si>
  <si>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</si>
  <si>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</si>
  <si>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</si>
  <si>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</si>
  <si>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</si>
  <si>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</si>
  <si>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</si>
  <si>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</si>
  <si>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</si>
  <si>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</si>
  <si>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</si>
  <si>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</si>
  <si>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</si>
  <si>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</si>
  <si>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</si>
  <si>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</si>
  <si>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</si>
  <si>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</si>
  <si>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</si>
  <si>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</si>
  <si>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</si>
  <si>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</si>
  <si>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</si>
  <si>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</si>
  <si>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</si>
  <si>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</si>
  <si>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</si>
  <si>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</si>
  <si>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</si>
  <si>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</si>
  <si>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</si>
  <si>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</si>
  <si>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</si>
  <si>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</si>
  <si>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</si>
  <si>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</si>
  <si>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</si>
  <si>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</si>
  <si>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</si>
  <si>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</si>
  <si>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</si>
  <si>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</si>
  <si>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</si>
  <si>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</si>
  <si>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</si>
  <si>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</si>
  <si>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</si>
  <si>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</si>
  <si>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</si>
  <si>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</si>
  <si>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</si>
  <si>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</si>
  <si>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</si>
  <si>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</si>
  <si>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</si>
  <si>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</si>
  <si>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</si>
  <si>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</si>
  <si>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</si>
  <si>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</si>
  <si>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</si>
  <si>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</si>
  <si>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</si>
  <si>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</si>
  <si>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</si>
  <si>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</si>
  <si>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</si>
  <si>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</si>
  <si>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</si>
  <si>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</si>
  <si>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</si>
  <si>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</si>
  <si>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</si>
  <si>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</si>
  <si>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</si>
  <si>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</si>
  <si>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</si>
  <si>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</si>
  <si>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</si>
  <si>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</si>
  <si>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</si>
  <si>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</si>
  <si>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</si>
  <si>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</si>
  <si>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</si>
  <si>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</si>
  <si>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</si>
  <si>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</si>
  <si>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</si>
  <si>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</si>
  <si>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</si>
  <si>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</si>
  <si>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</si>
  <si>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</si>
  <si>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</si>
  <si>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</si>
  <si>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</si>
  <si>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</si>
  <si>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</si>
  <si>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</si>
  <si>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</si>
  <si>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</si>
  <si>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</si>
  <si>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</si>
  <si>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</si>
  <si>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</si>
  <si>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</si>
  <si>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</si>
  <si>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</si>
  <si>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</si>
  <si>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</si>
  <si>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</si>
  <si>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</si>
  <si>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</si>
  <si>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</si>
  <si>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</si>
  <si>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</si>
  <si>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</si>
  <si>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</si>
  <si>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</si>
  <si>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</si>
  <si>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</si>
  <si>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</si>
  <si>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</si>
  <si>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</si>
  <si>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</si>
  <si>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</si>
  <si>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</si>
  <si>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</si>
  <si>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</si>
  <si>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</si>
  <si>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</si>
  <si>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</si>
  <si>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</si>
  <si>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</si>
  <si>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</si>
  <si>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</si>
  <si>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</si>
  <si>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</si>
  <si>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</si>
  <si>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</si>
  <si>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</si>
  <si>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</si>
  <si>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</si>
  <si>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</si>
  <si>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</si>
  <si>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</si>
  <si>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</si>
  <si>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</si>
  <si>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</si>
  <si>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</si>
  <si>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</si>
  <si>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</si>
  <si>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</si>
  <si>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</si>
  <si>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</si>
  <si>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</si>
  <si>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</si>
  <si>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</si>
  <si>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</si>
  <si>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</si>
  <si>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</si>
  <si>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</si>
  <si>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</si>
  <si>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</si>
  <si>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</si>
  <si>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</si>
  <si>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</si>
  <si>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</si>
  <si>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</si>
  <si>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</si>
  <si>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</si>
  <si>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</si>
  <si>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</si>
  <si>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</si>
  <si>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</si>
  <si>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</si>
  <si>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</si>
  <si>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</si>
  <si>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</si>
  <si>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</si>
  <si>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</si>
  <si>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</si>
  <si>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</si>
  <si>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</si>
  <si>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</si>
  <si>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</si>
  <si>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</si>
  <si>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</si>
  <si>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</si>
  <si>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</si>
  <si>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</si>
  <si>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</si>
  <si>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</si>
  <si>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</si>
  <si>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</si>
  <si>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</si>
  <si>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</si>
  <si>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</si>
  <si>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</si>
  <si>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</si>
  <si>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</si>
  <si>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</si>
  <si>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</si>
  <si>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</si>
  <si>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</si>
  <si>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</si>
  <si>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</si>
  <si>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</si>
  <si>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</si>
  <si>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</si>
  <si>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</si>
  <si>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</si>
  <si>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</si>
  <si>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</si>
  <si>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</si>
  <si>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</si>
  <si>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</si>
  <si>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</si>
  <si>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</si>
  <si>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</si>
  <si>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</si>
  <si>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</si>
  <si>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</si>
  <si>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</si>
  <si>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</si>
  <si>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</si>
  <si>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</si>
  <si>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</si>
  <si>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</si>
  <si>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</si>
  <si>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</si>
  <si>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</si>
  <si>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</si>
  <si>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</si>
  <si>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</si>
  <si>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</si>
  <si>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</si>
  <si>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</si>
  <si>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</si>
  <si>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</si>
  <si>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</si>
  <si>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</si>
  <si>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</si>
  <si>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</si>
  <si>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</si>
  <si>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</si>
  <si>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</si>
  <si>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</si>
  <si>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</si>
  <si>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</si>
  <si>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</si>
  <si>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</si>
  <si>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</si>
  <si>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</si>
  <si>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</si>
  <si>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</si>
  <si>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</si>
  <si>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</si>
  <si>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</si>
  <si>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</si>
  <si>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</si>
  <si>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</si>
  <si>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</si>
  <si>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</si>
  <si>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</si>
  <si>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</si>
  <si>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</si>
  <si>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</si>
  <si>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</si>
  <si>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</si>
  <si>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</si>
  <si>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</si>
  <si>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</si>
  <si>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</si>
  <si>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</si>
  <si>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</si>
  <si>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</si>
  <si>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</si>
  <si>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</si>
  <si>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</si>
  <si>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</si>
  <si>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</si>
  <si>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</si>
  <si>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</si>
  <si>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</si>
  <si>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</si>
  <si>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</si>
  <si>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</si>
  <si>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</si>
  <si>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</si>
  <si>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</si>
  <si>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</si>
  <si>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</si>
  <si>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</si>
  <si>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</si>
  <si>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</si>
  <si>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</si>
  <si>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</si>
  <si>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</si>
  <si>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</si>
  <si>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</si>
  <si>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</si>
  <si>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</si>
  <si>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</si>
  <si>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</si>
  <si>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</si>
  <si>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</si>
  <si>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</si>
  <si>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</si>
  <si>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</si>
  <si>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</si>
  <si>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</si>
  <si>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</si>
  <si>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</si>
  <si>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</si>
  <si>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</si>
  <si>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</si>
  <si>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</si>
  <si>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</si>
  <si>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</si>
  <si>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</si>
  <si>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</si>
  <si>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</si>
  <si>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</si>
  <si>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</si>
  <si>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</si>
  <si>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</si>
  <si>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</si>
  <si>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</si>
  <si>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</si>
  <si>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</si>
  <si>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</si>
  <si>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</si>
  <si>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</si>
  <si>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</si>
  <si>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</si>
  <si>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</si>
  <si>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</si>
  <si>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</si>
  <si>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</si>
  <si>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</si>
  <si>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</si>
  <si>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</si>
  <si>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</si>
  <si>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</si>
  <si>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</si>
  <si>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</si>
  <si>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</si>
  <si>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</si>
  <si>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</si>
  <si>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</si>
  <si>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</si>
  <si>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</si>
  <si>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</si>
  <si>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</si>
  <si>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</si>
  <si>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</si>
  <si>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</si>
  <si>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</si>
  <si>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</si>
  <si>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</si>
  <si>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</si>
  <si>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</si>
  <si>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</si>
  <si>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</si>
  <si>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</si>
  <si>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</si>
  <si>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</si>
  <si>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</si>
  <si>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</si>
  <si>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</si>
  <si>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</si>
  <si>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</si>
  <si>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</si>
  <si>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</si>
  <si>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</si>
  <si>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</si>
  <si>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</si>
  <si>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</si>
  <si>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</si>
  <si>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</si>
  <si>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</si>
  <si>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</si>
  <si>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</si>
  <si>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</si>
  <si>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</si>
  <si>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</si>
  <si>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</si>
  <si>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</si>
  <si>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</si>
  <si>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</si>
  <si>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</si>
  <si>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</si>
  <si>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</si>
  <si>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</si>
  <si>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</si>
  <si>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</si>
  <si>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</si>
  <si>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</si>
  <si>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</si>
  <si>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</si>
  <si>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</si>
  <si>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</si>
  <si>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</si>
  <si>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</si>
  <si>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</si>
  <si>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</si>
  <si>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</si>
  <si>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</si>
  <si>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</si>
  <si>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</si>
  <si>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</si>
  <si>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</si>
  <si>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</si>
  <si>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</si>
  <si>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</si>
  <si>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</si>
  <si>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</si>
  <si>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</si>
  <si>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</si>
  <si>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</si>
  <si>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</si>
  <si>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</si>
  <si>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</si>
  <si>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</si>
  <si>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</si>
  <si>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</si>
  <si>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</si>
  <si>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</si>
  <si>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</si>
  <si>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</si>
  <si>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</si>
  <si>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</si>
  <si>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</si>
  <si>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</si>
  <si>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</si>
  <si>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</si>
  <si>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</si>
  <si>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</si>
  <si>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</si>
  <si>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</si>
  <si>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</si>
  <si>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</si>
  <si>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</si>
  <si>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</si>
  <si>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</si>
  <si>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</si>
  <si>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</si>
  <si>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</si>
  <si>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</si>
  <si>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</si>
  <si>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</si>
  <si>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</si>
  <si>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</si>
  <si>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</si>
  <si>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</si>
  <si>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</si>
  <si>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</si>
  <si>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</si>
  <si>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</si>
  <si>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</si>
  <si>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</si>
  <si>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</si>
  <si>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</si>
  <si>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</si>
  <si>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</si>
  <si>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</si>
  <si>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</si>
  <si>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</si>
  <si>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</si>
  <si>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</si>
  <si>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</si>
  <si>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</si>
  <si>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</si>
  <si>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</si>
  <si>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</si>
  <si>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</si>
  <si>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</si>
  <si>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</si>
  <si>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</si>
  <si>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</si>
  <si>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</si>
  <si>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</si>
  <si>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</si>
  <si>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</si>
  <si>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</si>
  <si>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</si>
  <si>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</si>
  <si>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</si>
  <si>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</si>
  <si>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</si>
  <si>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</si>
  <si>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</si>
  <si>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</si>
  <si>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</si>
  <si>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</si>
  <si>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</si>
  <si>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</si>
  <si>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</si>
  <si>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</si>
  <si>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</si>
  <si>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</si>
  <si>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</si>
  <si>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</si>
  <si>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</si>
  <si>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</si>
  <si>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</si>
  <si>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</si>
  <si>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</si>
  <si>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</si>
  <si>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</si>
  <si>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</si>
  <si>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</si>
  <si>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</si>
  <si>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</si>
  <si>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</si>
  <si>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</si>
  <si>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</si>
  <si>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</si>
  <si>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</si>
  <si>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</si>
  <si>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</si>
  <si>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</si>
  <si>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</si>
  <si>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</si>
  <si>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</si>
  <si>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</si>
  <si>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</si>
  <si>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</si>
  <si>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</si>
  <si>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</si>
  <si>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</si>
  <si>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</si>
  <si>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</si>
  <si>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</si>
  <si>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</si>
  <si>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</si>
  <si>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</si>
  <si>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</si>
  <si>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</si>
  <si>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</si>
  <si>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</si>
  <si>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</si>
  <si>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</si>
  <si>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</si>
  <si>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</si>
  <si>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</si>
  <si>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</si>
  <si>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</si>
  <si>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</si>
  <si>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</si>
  <si>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</si>
  <si>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</si>
  <si>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</si>
  <si>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</si>
  <si>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</si>
  <si>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</si>
  <si>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</si>
  <si>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</si>
  <si>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</si>
  <si>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</si>
  <si>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</si>
  <si>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</si>
  <si>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</si>
  <si>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</si>
  <si>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</si>
  <si>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</si>
  <si>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</si>
  <si>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</si>
  <si>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</si>
  <si>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</si>
  <si>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</si>
  <si>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</si>
  <si>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</si>
  <si>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</si>
  <si>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</si>
  <si>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</si>
  <si>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</si>
  <si>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</si>
  <si>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</si>
  <si>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</si>
  <si>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</si>
  <si>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</si>
  <si>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</si>
  <si>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</si>
  <si>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</si>
  <si>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</si>
  <si>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</si>
  <si>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</si>
  <si>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</si>
  <si>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</si>
  <si>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</si>
  <si>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</si>
  <si>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</si>
  <si>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</si>
  <si>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</si>
  <si>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</si>
  <si>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</si>
  <si>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</si>
  <si>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</si>
  <si>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</si>
  <si>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</si>
  <si>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</si>
  <si>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</si>
  <si>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</si>
  <si>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</si>
  <si>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</si>
  <si>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</si>
  <si>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</si>
  <si>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</si>
  <si>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</si>
  <si>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</si>
  <si>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</si>
  <si>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</si>
  <si>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</si>
  <si>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</si>
  <si>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</si>
  <si>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</si>
  <si>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</si>
  <si>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</si>
  <si>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</si>
  <si>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</si>
  <si>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</si>
  <si>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</si>
  <si>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</si>
  <si>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</si>
  <si>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</si>
  <si>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</si>
  <si>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</si>
  <si>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</si>
  <si>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</si>
  <si>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</si>
  <si>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</si>
  <si>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</si>
  <si>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</si>
  <si>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</si>
  <si>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</si>
  <si>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</si>
  <si>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</si>
  <si>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</si>
  <si>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</si>
  <si>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</si>
  <si>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</si>
  <si>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</si>
  <si>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</si>
  <si>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</si>
  <si>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</si>
  <si>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</si>
  <si>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</si>
  <si>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</si>
  <si>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</si>
  <si>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</si>
  <si>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</si>
  <si>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</si>
  <si>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</si>
  <si>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</si>
  <si>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</si>
  <si>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</si>
  <si>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</si>
  <si>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</si>
  <si>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</si>
  <si>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</si>
  <si>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</si>
  <si>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</si>
  <si>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</si>
  <si>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</si>
  <si>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</si>
  <si>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</si>
  <si>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</si>
  <si>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</si>
  <si>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</si>
  <si>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</si>
  <si>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</si>
  <si>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</si>
  <si>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</si>
  <si>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</si>
  <si>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</si>
  <si>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</si>
  <si>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</si>
  <si>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</si>
  <si>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</si>
  <si>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</si>
  <si>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</si>
  <si>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</si>
  <si>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</si>
  <si>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</si>
  <si>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</si>
  <si>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</si>
  <si>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</si>
  <si>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</si>
  <si>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</si>
  <si>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</si>
  <si>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</si>
  <si>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</si>
  <si>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</si>
  <si>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</si>
  <si>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</si>
  <si>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</si>
  <si>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</si>
  <si>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</si>
  <si>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</si>
  <si>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</si>
  <si>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</si>
  <si>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</si>
  <si>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</si>
  <si>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</si>
  <si>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</si>
  <si>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</si>
  <si>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</si>
  <si>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</si>
  <si>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</si>
  <si>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</si>
  <si>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</si>
  <si>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</si>
  <si>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</si>
  <si>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</si>
  <si>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</si>
  <si>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</si>
  <si>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</si>
  <si>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</si>
  <si>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</si>
  <si>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</si>
  <si>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</si>
  <si>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</si>
  <si>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</si>
  <si>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</si>
  <si>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</si>
  <si>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</si>
  <si>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</si>
  <si>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</si>
  <si>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</si>
  <si>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</si>
  <si>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</si>
  <si>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</si>
  <si>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</si>
  <si>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</si>
  <si>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</si>
  <si>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</si>
  <si>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</si>
  <si>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</si>
  <si>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</si>
  <si>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</si>
  <si>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</si>
  <si>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</si>
  <si>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</si>
  <si>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</si>
  <si>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</si>
  <si>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</si>
  <si>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</si>
  <si>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</si>
  <si>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</si>
  <si>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</si>
  <si>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</si>
  <si>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</si>
  <si>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</si>
  <si>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</si>
  <si>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</si>
  <si>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</si>
  <si>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</si>
  <si>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</si>
  <si>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</si>
  <si>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</si>
  <si>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</si>
  <si>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</si>
  <si>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</si>
  <si>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</si>
  <si>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</si>
  <si>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</si>
  <si>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</si>
  <si>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</si>
  <si>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</si>
  <si>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</si>
  <si>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</si>
  <si>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</si>
  <si>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</si>
  <si>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</si>
  <si>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</si>
  <si>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</si>
  <si>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</si>
  <si>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</si>
  <si>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</si>
  <si>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</si>
  <si>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</si>
  <si>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</si>
  <si>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</si>
  <si>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</si>
  <si>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</si>
  <si>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</si>
  <si>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</si>
  <si>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</si>
  <si>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</si>
  <si>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</si>
  <si>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</si>
  <si>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</si>
  <si>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</si>
  <si>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</si>
  <si>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</si>
  <si>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</si>
  <si>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</si>
  <si>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</si>
  <si>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</si>
  <si>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</si>
  <si>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</si>
  <si>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</si>
  <si>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</si>
  <si>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</si>
  <si>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</si>
  <si>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</si>
  <si>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</si>
  <si>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</si>
  <si>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</si>
  <si>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</si>
  <si>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</si>
  <si>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</si>
  <si>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</si>
  <si>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</si>
  <si>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</si>
  <si>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</si>
  <si>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</si>
  <si>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</si>
  <si>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</si>
  <si>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</si>
  <si>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</si>
  <si>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</si>
  <si>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</si>
  <si>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</si>
  <si>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</si>
  <si>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</si>
  <si>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</si>
  <si>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</si>
  <si>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</si>
  <si>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</si>
  <si>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</si>
  <si>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</si>
  <si>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</si>
  <si>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</si>
  <si>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</si>
  <si>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</si>
  <si>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</si>
  <si>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</si>
  <si>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</si>
  <si>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</si>
  <si>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</si>
  <si>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</si>
  <si>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</si>
  <si>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</si>
  <si>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</si>
  <si>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</si>
  <si>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</si>
  <si>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</si>
  <si>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</si>
  <si>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</si>
  <si>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</si>
  <si>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</si>
  <si>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</si>
  <si>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</si>
  <si>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</si>
  <si>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</si>
  <si>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</si>
  <si>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</si>
  <si>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</si>
  <si>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</si>
  <si>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</si>
  <si>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</si>
  <si>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</si>
  <si>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</si>
  <si>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</si>
  <si>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</si>
  <si>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</si>
  <si>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</si>
  <si>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</si>
  <si>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</si>
  <si>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</si>
  <si>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</si>
  <si>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</si>
  <si>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</si>
  <si>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</si>
  <si>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</si>
  <si>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</si>
  <si>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</si>
  <si>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</si>
  <si>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</si>
  <si>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</si>
  <si>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</si>
  <si>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</si>
  <si>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</si>
  <si>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</si>
  <si>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</si>
  <si>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</si>
  <si>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</si>
  <si>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</si>
  <si>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</si>
  <si>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</si>
  <si>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</si>
  <si>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</si>
  <si>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</si>
  <si>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</si>
  <si>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</si>
  <si>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</si>
  <si>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</si>
  <si>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</si>
  <si>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</si>
  <si>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</si>
  <si>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</si>
  <si>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</si>
  <si>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</si>
  <si>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</si>
  <si>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</si>
  <si>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</si>
  <si>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</si>
  <si>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</si>
  <si>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</si>
  <si>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</si>
  <si>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</si>
  <si>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</si>
  <si>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</si>
  <si>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</si>
  <si>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</si>
  <si>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</si>
  <si>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</si>
  <si>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</si>
  <si>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</si>
  <si>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</si>
  <si>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</si>
  <si>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</si>
  <si>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</si>
  <si>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</si>
  <si>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</si>
  <si>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</si>
  <si>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</si>
  <si>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</si>
  <si>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</si>
  <si>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</si>
  <si>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</si>
  <si>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</si>
  <si>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</si>
  <si>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</si>
  <si>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</si>
  <si>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</si>
  <si>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</si>
  <si>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</si>
  <si>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</si>
  <si>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</si>
  <si>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</si>
  <si>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</si>
  <si>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</si>
  <si>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</si>
  <si>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</si>
  <si>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</si>
  <si>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</si>
  <si>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</si>
  <si>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</si>
  <si>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</si>
  <si>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</si>
  <si>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</si>
  <si>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</si>
  <si>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</si>
  <si>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</si>
  <si>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</si>
  <si>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</si>
  <si>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</si>
  <si>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</si>
  <si>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</si>
  <si>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</si>
  <si>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</si>
  <si>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</si>
  <si>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</si>
  <si>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</si>
  <si>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</si>
  <si>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</si>
  <si>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</si>
  <si>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</si>
  <si>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</si>
  <si>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</si>
  <si>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</si>
  <si>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</si>
  <si>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</si>
  <si>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</si>
  <si>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</si>
  <si>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</si>
  <si>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</si>
  <si>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</si>
  <si>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</si>
  <si>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</si>
  <si>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</si>
  <si>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</si>
  <si>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</si>
  <si>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</si>
  <si>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</si>
  <si>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</si>
  <si>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</si>
  <si>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</si>
  <si>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</si>
  <si>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</si>
  <si>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</si>
  <si>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</si>
  <si>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</si>
  <si>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</si>
  <si>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</si>
  <si>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</si>
  <si>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</si>
  <si>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</si>
  <si>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</si>
  <si>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</si>
  <si>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</si>
  <si>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</si>
  <si>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</si>
  <si>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</si>
  <si>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</si>
  <si>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</si>
  <si>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</si>
  <si>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</si>
  <si>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</si>
  <si>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</si>
  <si>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</si>
  <si>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</si>
  <si>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</si>
  <si>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</si>
  <si>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</si>
  <si>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</si>
  <si>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</si>
  <si>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</si>
  <si>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</si>
  <si>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</si>
  <si>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</si>
  <si>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</si>
  <si>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</si>
  <si>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</si>
  <si>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</si>
  <si>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</si>
  <si>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</si>
  <si>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</si>
  <si>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</si>
  <si>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</si>
  <si>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</si>
  <si>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</si>
  <si>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</si>
  <si>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</si>
  <si>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</si>
  <si>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</si>
  <si>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</si>
  <si>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</si>
  <si>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</si>
  <si>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</si>
  <si>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</si>
  <si>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</si>
  <si>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</si>
  <si>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</si>
  <si>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</si>
  <si>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</si>
  <si>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</si>
  <si>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</si>
  <si>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</si>
  <si>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</si>
  <si>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</si>
  <si>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</si>
  <si>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</si>
  <si>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</si>
  <si>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</si>
  <si>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</si>
  <si>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</si>
  <si>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</si>
  <si>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</si>
  <si>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</si>
  <si>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</si>
  <si>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</si>
  <si>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</si>
  <si>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</si>
  <si>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</si>
  <si>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</si>
  <si>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</si>
  <si>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</si>
  <si>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</si>
  <si>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</si>
  <si>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</si>
  <si>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</si>
  <si>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</si>
  <si>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</si>
  <si>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</si>
  <si>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</si>
  <si>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</si>
  <si>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</si>
  <si>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</si>
  <si>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</si>
  <si>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</si>
  <si>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</si>
  <si>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</si>
  <si>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</si>
  <si>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</si>
  <si>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</si>
  <si>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</si>
  <si>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</si>
  <si>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</si>
  <si>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</si>
  <si>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</si>
  <si>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</si>
  <si>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</si>
  <si>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</si>
  <si>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</si>
  <si>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</si>
  <si>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</si>
  <si>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</si>
  <si>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</si>
  <si>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</si>
  <si>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</si>
  <si>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</si>
  <si>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</si>
  <si>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</si>
  <si>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</si>
  <si>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</si>
  <si>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</si>
  <si>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</si>
  <si>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</si>
  <si>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</si>
  <si>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</si>
  <si>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</si>
  <si>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</si>
  <si>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</si>
  <si>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</si>
  <si>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</si>
  <si>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</si>
  <si>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</si>
  <si>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</si>
  <si>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</si>
  <si>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</si>
  <si>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</si>
  <si>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</si>
  <si>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</si>
  <si>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</si>
  <si>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</si>
  <si>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</si>
  <si>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</si>
  <si>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</si>
  <si>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</si>
  <si>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</si>
  <si>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</si>
  <si>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</si>
  <si>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</si>
  <si>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</si>
  <si>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</si>
  <si>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</si>
  <si>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</si>
  <si>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</si>
  <si>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</si>
  <si>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</si>
  <si>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</si>
  <si>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</si>
  <si>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</si>
  <si>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</si>
  <si>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</si>
  <si>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</si>
  <si>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</si>
  <si>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</si>
  <si>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</si>
  <si>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</si>
  <si>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</si>
  <si>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</si>
  <si>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</si>
  <si>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</si>
  <si>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</si>
  <si>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</si>
  <si>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</si>
  <si>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</si>
  <si>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</si>
  <si>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</si>
  <si>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</si>
  <si>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</si>
  <si>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</si>
  <si>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</si>
  <si>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</si>
  <si>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</si>
  <si>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</si>
  <si>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</si>
  <si>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</si>
  <si>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</si>
  <si>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</si>
  <si>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</si>
  <si>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</si>
  <si>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</si>
  <si>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</si>
  <si>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</si>
  <si>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</si>
  <si>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</si>
  <si>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</si>
  <si>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</si>
  <si>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</si>
  <si>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</si>
  <si>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</si>
  <si>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</si>
  <si>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</si>
  <si>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</si>
  <si>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</si>
  <si>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</si>
  <si>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</si>
  <si>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</si>
  <si>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</si>
  <si>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</si>
  <si>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</si>
  <si>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</si>
  <si>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</si>
  <si>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</si>
  <si>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</si>
  <si>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</si>
  <si>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</si>
  <si>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</si>
  <si>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</si>
  <si>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</si>
  <si>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</si>
  <si>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</si>
  <si>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</si>
  <si>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</si>
  <si>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</si>
  <si>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</si>
  <si>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</si>
  <si>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</si>
  <si>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</si>
  <si>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</si>
  <si>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</si>
  <si>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</si>
  <si>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</si>
  <si>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</si>
  <si>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</si>
  <si>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</si>
  <si>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</si>
  <si>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</si>
  <si>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</si>
  <si>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</si>
  <si>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</si>
  <si>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</si>
  <si>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</si>
  <si>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</si>
  <si>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</si>
  <si>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</si>
  <si>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</si>
  <si>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</si>
  <si>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</si>
  <si>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</si>
  <si>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</si>
  <si>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</si>
  <si>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</si>
  <si>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</si>
  <si>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</si>
  <si>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</si>
  <si>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</si>
  <si>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</si>
  <si>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</si>
  <si>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</si>
  <si>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</si>
  <si>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</si>
  <si>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</si>
  <si>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</si>
  <si>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</si>
  <si>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</si>
  <si>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</si>
  <si>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</si>
  <si>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</si>
  <si>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</si>
  <si>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</si>
  <si>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</si>
  <si>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</si>
  <si>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</si>
  <si>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</si>
  <si>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</si>
  <si>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</si>
  <si>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</si>
  <si>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</si>
  <si>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</si>
  <si>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</si>
  <si>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</si>
  <si>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</si>
  <si>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</si>
  <si>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</si>
  <si>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</si>
  <si>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</si>
  <si>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</si>
  <si>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</si>
  <si>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</si>
  <si>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</si>
  <si>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</si>
  <si>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</si>
  <si>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</si>
  <si>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</si>
  <si>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</si>
  <si>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</si>
  <si>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</si>
  <si>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</si>
  <si>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</si>
  <si>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</si>
  <si>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</si>
  <si>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</si>
  <si>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</si>
  <si>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</si>
  <si>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</si>
  <si>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</si>
  <si>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</si>
  <si>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</si>
  <si>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</si>
  <si>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</si>
  <si>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</si>
  <si>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</si>
  <si>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</si>
  <si>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</si>
  <si>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</si>
  <si>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</si>
  <si>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</si>
  <si>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</si>
  <si>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</si>
  <si>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</si>
  <si>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</si>
  <si>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</si>
  <si>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</si>
  <si>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</si>
  <si>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</si>
  <si>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</si>
  <si>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</si>
  <si>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</si>
  <si>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</si>
  <si>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</si>
  <si>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</si>
  <si>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</si>
  <si>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</si>
  <si>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</si>
  <si>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</si>
  <si>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</si>
  <si>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</si>
  <si>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</si>
  <si>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</si>
  <si>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</si>
  <si>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</si>
  <si>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</si>
  <si>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</si>
  <si>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</si>
  <si>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</si>
  <si>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</si>
  <si>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</si>
  <si>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</si>
  <si>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</si>
  <si>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</si>
  <si>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</si>
  <si>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</si>
  <si>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</si>
  <si>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</si>
  <si>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</si>
  <si>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</si>
  <si>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</si>
  <si>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</si>
  <si>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</si>
  <si>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</si>
  <si>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</si>
  <si>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</si>
  <si>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</si>
  <si>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</si>
  <si>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</si>
  <si>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</si>
  <si>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</si>
  <si>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</si>
  <si>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</si>
  <si>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</si>
  <si>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</si>
  <si>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</si>
  <si>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</si>
  <si>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</si>
  <si>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</si>
  <si>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</si>
  <si>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</si>
  <si>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</si>
  <si>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</si>
  <si>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</si>
  <si>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</si>
  <si>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</si>
  <si>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</si>
  <si>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</si>
  <si>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</si>
  <si>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</si>
  <si>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</si>
  <si>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</si>
  <si>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</si>
  <si>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</si>
  <si>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</si>
  <si>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</si>
  <si>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</si>
  <si>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</si>
  <si>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</si>
  <si>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</si>
  <si>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</si>
  <si>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</si>
  <si>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</si>
  <si>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</si>
  <si>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</si>
  <si>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</si>
  <si>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</si>
  <si>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</si>
  <si>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</si>
  <si>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</si>
  <si>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</si>
  <si>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</si>
  <si>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</si>
  <si>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</si>
  <si>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</si>
  <si>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</si>
  <si>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</si>
  <si>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</si>
  <si>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</si>
  <si>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</si>
  <si>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</si>
  <si>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</si>
  <si>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</si>
  <si>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</si>
  <si>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</si>
  <si>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</si>
  <si>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</si>
  <si>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</si>
  <si>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</si>
  <si>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</si>
  <si>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</si>
  <si>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</si>
  <si>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</si>
  <si>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</si>
  <si>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</si>
  <si>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</si>
  <si>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</si>
  <si>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</si>
  <si>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</si>
  <si>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</si>
  <si>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</si>
  <si>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</si>
  <si>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</si>
  <si>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</si>
  <si>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</si>
  <si>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</si>
  <si>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</si>
  <si>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</si>
  <si>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</si>
  <si>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</si>
  <si>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</si>
  <si>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</si>
  <si>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</si>
  <si>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</si>
  <si>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</si>
  <si>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</si>
  <si>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</si>
  <si>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</si>
  <si>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</si>
  <si>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</si>
  <si>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</si>
  <si>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</si>
  <si>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</si>
  <si>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</si>
  <si>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</si>
  <si>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</si>
  <si>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</si>
  <si>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</si>
  <si>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</si>
  <si>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</si>
  <si>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</si>
  <si>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</si>
  <si>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</si>
  <si>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</si>
  <si>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</si>
  <si>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</si>
  <si>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</si>
  <si>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</si>
  <si>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</si>
  <si>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</si>
  <si>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</si>
  <si>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</si>
  <si>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</si>
  <si>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</si>
  <si>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</si>
  <si>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</si>
  <si>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</si>
  <si>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</si>
  <si>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</si>
  <si>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</si>
  <si>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</si>
  <si>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</si>
  <si>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</si>
  <si>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</si>
  <si>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</si>
  <si>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</si>
  <si>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</si>
  <si>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</si>
  <si>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</si>
  <si>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</si>
  <si>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</si>
  <si>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</si>
  <si>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</si>
  <si>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</si>
  <si>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</si>
  <si>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</si>
  <si>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</si>
  <si>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</si>
  <si>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</si>
  <si>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</si>
  <si>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</si>
  <si>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</si>
  <si>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</si>
  <si>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</si>
  <si>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</si>
  <si>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</si>
  <si>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</si>
  <si>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</si>
  <si>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</si>
  <si>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</si>
  <si>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</si>
  <si>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</si>
  <si>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</si>
  <si>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</si>
  <si>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</si>
  <si>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</si>
  <si>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</si>
  <si>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</si>
  <si>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</si>
  <si>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</si>
  <si>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</si>
  <si>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</si>
  <si>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</si>
  <si>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</si>
  <si>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</si>
  <si>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</si>
  <si>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</si>
  <si>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</si>
  <si>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</si>
  <si>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</si>
  <si>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</si>
  <si>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</si>
  <si>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</si>
  <si>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</si>
  <si>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</si>
  <si>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</si>
  <si>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</si>
  <si>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</si>
  <si>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</si>
  <si>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</si>
  <si>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</si>
  <si>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</si>
  <si>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</si>
  <si>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</si>
  <si>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</si>
  <si>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</si>
  <si>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</si>
  <si>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</si>
  <si>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</si>
  <si>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</si>
  <si>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</si>
  <si>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</si>
  <si>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</si>
  <si>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</si>
  <si>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</si>
  <si>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</si>
  <si>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</si>
  <si>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</si>
  <si>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</si>
  <si>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</si>
  <si>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</si>
  <si>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</si>
  <si>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</si>
  <si>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</si>
  <si>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</si>
  <si>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</si>
  <si>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</si>
  <si>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</si>
  <si>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</si>
  <si>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</si>
  <si>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</si>
  <si>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</si>
  <si>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</si>
  <si>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</si>
  <si>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</si>
  <si>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</si>
  <si>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</si>
  <si>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</si>
  <si>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</si>
  <si>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</si>
  <si>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</si>
  <si>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</si>
  <si>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</si>
  <si>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</si>
  <si>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</si>
  <si>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</si>
  <si>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</si>
  <si>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</si>
  <si>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</si>
  <si>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</si>
  <si>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</si>
  <si>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</si>
  <si>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</si>
  <si>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</si>
  <si>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</si>
  <si>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</si>
  <si>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</si>
  <si>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</si>
  <si>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</si>
  <si>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</si>
  <si>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</si>
  <si>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</si>
  <si>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</si>
  <si>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</si>
  <si>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</si>
  <si>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</si>
  <si>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</si>
  <si>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</si>
  <si>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</si>
  <si>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</si>
  <si>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</si>
  <si>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</si>
  <si>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</si>
  <si>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</si>
  <si>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</si>
  <si>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</si>
  <si>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</si>
  <si>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</si>
  <si>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</si>
  <si>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</si>
  <si>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</si>
  <si>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</si>
  <si>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</si>
  <si>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</si>
  <si>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</si>
  <si>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</si>
  <si>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</si>
  <si>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</si>
  <si>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</si>
  <si>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</si>
  <si>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</si>
  <si>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</si>
  <si>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</si>
  <si>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</si>
  <si>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</si>
  <si>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</si>
  <si>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</si>
  <si>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</si>
  <si>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</si>
  <si>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</si>
  <si>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</si>
  <si>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</si>
  <si>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</si>
  <si>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</si>
  <si>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</si>
  <si>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</si>
  <si>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</si>
  <si>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</si>
  <si>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</si>
  <si>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</si>
  <si>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</si>
  <si>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</si>
  <si>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</si>
  <si>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</si>
  <si>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</si>
  <si>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</si>
  <si>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</si>
  <si>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</si>
  <si>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</si>
  <si>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</si>
  <si>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</si>
  <si>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</si>
  <si>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</si>
  <si>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</si>
  <si>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</si>
  <si>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</si>
  <si>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</si>
  <si>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</si>
  <si>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</si>
  <si>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</si>
  <si>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</si>
  <si>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</si>
  <si>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</si>
  <si>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</si>
  <si>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</si>
  <si>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</si>
  <si>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</si>
  <si>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</si>
  <si>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</si>
  <si>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</si>
  <si>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</si>
  <si>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</si>
  <si>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</si>
  <si>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</si>
  <si>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</si>
  <si>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</si>
  <si>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</si>
  <si>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</si>
  <si>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</si>
  <si>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</si>
  <si>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</si>
  <si>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</si>
  <si>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</si>
  <si>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</si>
  <si>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</si>
  <si>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</si>
  <si>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</si>
  <si>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</si>
  <si>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</si>
  <si>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</si>
  <si>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</si>
  <si>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</si>
  <si>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</si>
  <si>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</si>
  <si>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</si>
  <si>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</si>
  <si>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</si>
  <si>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</si>
  <si>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</si>
  <si>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</si>
  <si>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</si>
  <si>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</si>
  <si>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</si>
  <si>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</si>
  <si>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</si>
  <si>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</si>
  <si>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</si>
  <si>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</si>
  <si>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</si>
  <si>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</si>
  <si>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</si>
  <si>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</si>
  <si>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</si>
  <si>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</si>
  <si>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</si>
  <si>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</si>
  <si>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</si>
  <si>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</si>
  <si>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</si>
  <si>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</si>
  <si>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</si>
  <si>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</si>
  <si>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</si>
  <si>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</si>
  <si>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</si>
  <si>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</si>
  <si>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</si>
  <si>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</si>
  <si>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</si>
  <si>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</si>
  <si>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</si>
  <si>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</si>
  <si>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</si>
  <si>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</si>
  <si>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</si>
  <si>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</si>
  <si>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</si>
  <si>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</si>
  <si>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</si>
  <si>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</si>
  <si>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</si>
  <si>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</si>
  <si>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</si>
  <si>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</si>
  <si>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</si>
  <si>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</si>
  <si>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</si>
  <si>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</si>
  <si>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</si>
  <si>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</si>
  <si>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</si>
  <si>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</si>
  <si>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</si>
  <si>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</si>
  <si>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</si>
  <si>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</si>
  <si>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</si>
  <si>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</si>
  <si>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</si>
  <si>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</si>
  <si>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</si>
  <si>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</si>
  <si>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</si>
  <si>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</si>
  <si>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</si>
  <si>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</si>
  <si>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</si>
  <si>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</si>
  <si>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</si>
  <si>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</si>
  <si>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</si>
  <si>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</si>
  <si>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</si>
  <si>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</si>
  <si>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</si>
  <si>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</si>
  <si>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</si>
  <si>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</si>
  <si>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</si>
  <si>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</si>
  <si>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</si>
  <si>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</si>
  <si>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</si>
  <si>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</si>
  <si>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</si>
  <si>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</si>
  <si>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</si>
  <si>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</si>
  <si>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</si>
  <si>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</si>
  <si>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</si>
  <si>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</si>
  <si>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</si>
  <si>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</si>
  <si>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</si>
  <si>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</si>
  <si>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</si>
  <si>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</si>
  <si>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</si>
  <si>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</si>
  <si>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</si>
  <si>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</si>
  <si>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</si>
  <si>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</si>
  <si>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</si>
  <si>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</si>
  <si>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</si>
  <si>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</si>
  <si>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</si>
  <si>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</si>
  <si>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</si>
  <si>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</si>
  <si>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</si>
  <si>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</si>
  <si>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</si>
  <si>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</si>
  <si>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</si>
  <si>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</si>
  <si>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</si>
  <si>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</si>
  <si>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</si>
  <si>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</si>
  <si>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</si>
  <si>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</si>
  <si>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</si>
  <si>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</si>
  <si>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</si>
  <si>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</si>
  <si>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</si>
  <si>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</si>
  <si>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</si>
  <si>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</si>
  <si>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</si>
  <si>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</si>
  <si>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</si>
  <si>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</si>
  <si>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</si>
  <si>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</si>
  <si>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</si>
  <si>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</si>
  <si>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</si>
  <si>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</si>
  <si>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</si>
  <si>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</si>
  <si>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</si>
  <si>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</si>
  <si>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</si>
  <si>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</si>
  <si>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</si>
  <si>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</si>
  <si>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</si>
  <si>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</si>
  <si>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</si>
  <si>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</si>
  <si>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</si>
  <si>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</si>
  <si>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</si>
  <si>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</si>
  <si>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</si>
  <si>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</si>
  <si>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</si>
  <si>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</si>
  <si>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</si>
  <si>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</si>
  <si>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</si>
  <si>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</si>
  <si>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</si>
  <si>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</si>
  <si>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</si>
  <si>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</si>
  <si>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</si>
  <si>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</si>
  <si>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</si>
  <si>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</si>
  <si>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</si>
  <si>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</si>
  <si>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</si>
  <si>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</si>
  <si>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</si>
  <si>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</si>
  <si>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</si>
  <si>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</si>
  <si>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</si>
  <si>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</si>
  <si>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</si>
  <si>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</si>
  <si>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</si>
  <si>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</si>
  <si>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</si>
  <si>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</si>
  <si>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</si>
  <si>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</si>
  <si>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</si>
  <si>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</si>
  <si>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</si>
  <si>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</si>
  <si>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</si>
  <si>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</si>
  <si>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</si>
  <si>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</si>
  <si>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</si>
  <si>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</si>
  <si>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</si>
  <si>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</si>
  <si>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</si>
  <si>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</si>
  <si>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</si>
  <si>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</si>
  <si>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</si>
  <si>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</si>
  <si>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</si>
  <si>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</si>
  <si>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</si>
  <si>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</si>
  <si>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</si>
  <si>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</si>
  <si>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</si>
  <si>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</si>
  <si>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</si>
  <si>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</si>
  <si>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</si>
  <si>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</si>
  <si>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</si>
  <si>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</si>
  <si>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</si>
  <si>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</si>
  <si>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</si>
  <si>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</si>
  <si>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</si>
  <si>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</si>
  <si>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</si>
  <si>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</si>
  <si>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</si>
  <si>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</si>
  <si>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</si>
  <si>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</si>
  <si>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</si>
  <si>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</si>
  <si>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</si>
  <si>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</si>
  <si>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</si>
  <si>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</si>
  <si>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</si>
  <si>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</si>
  <si>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</si>
  <si>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</si>
  <si>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</si>
  <si>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</si>
  <si>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</si>
  <si>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</si>
  <si>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</si>
  <si>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</si>
  <si>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</si>
  <si>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</si>
  <si>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</si>
  <si>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</si>
  <si>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</si>
  <si>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</si>
  <si>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</si>
  <si>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</si>
  <si>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</si>
  <si>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</si>
  <si>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</si>
  <si>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</si>
  <si>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</si>
  <si>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</si>
  <si>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</si>
  <si>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</si>
  <si>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</si>
  <si>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</si>
  <si>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</si>
  <si>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</si>
  <si>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</si>
  <si>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</si>
  <si>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</si>
  <si>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</si>
  <si>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</si>
  <si>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</si>
  <si>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</si>
  <si>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</si>
  <si>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</si>
  <si>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</si>
  <si>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</si>
  <si>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</si>
  <si>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</si>
  <si>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</si>
  <si>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</si>
  <si>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</si>
  <si>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</si>
  <si>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</si>
  <si>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</si>
  <si>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</si>
  <si>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</si>
  <si>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</si>
  <si>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</si>
  <si>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</si>
  <si>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</si>
  <si>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</si>
  <si>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</si>
  <si>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</si>
  <si>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</si>
  <si>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</si>
  <si>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</si>
  <si>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</si>
  <si>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</si>
  <si>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</si>
  <si>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</si>
  <si>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</si>
  <si>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</si>
  <si>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</si>
  <si>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</si>
  <si>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</si>
  <si>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</si>
  <si>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</si>
  <si>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</si>
  <si>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</si>
  <si>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</si>
  <si>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</si>
  <si>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</si>
  <si>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</si>
  <si>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</si>
  <si>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</si>
  <si>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</si>
  <si>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</si>
  <si>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</si>
  <si>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</si>
  <si>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</si>
  <si>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</si>
  <si>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</si>
  <si>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</si>
  <si>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</si>
  <si>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</si>
  <si>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</si>
  <si>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</si>
  <si>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</si>
  <si>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</si>
  <si>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</si>
  <si>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</si>
  <si>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</si>
  <si>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</si>
  <si>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</si>
  <si>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</si>
  <si>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</si>
  <si>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</si>
  <si>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</si>
  <si>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</si>
  <si>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</si>
  <si>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</si>
  <si>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</si>
  <si>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</si>
  <si>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</si>
  <si>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</si>
  <si>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</si>
  <si>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</si>
  <si>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</si>
  <si>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</si>
  <si>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</si>
  <si>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</si>
  <si>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</si>
  <si>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</si>
  <si>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</si>
  <si>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</si>
  <si>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</si>
  <si>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</si>
  <si>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</si>
  <si>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</si>
  <si>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</si>
  <si>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</si>
  <si>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</si>
  <si>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</si>
  <si>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</si>
  <si>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</si>
  <si>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</si>
  <si>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</si>
  <si>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</si>
  <si>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</si>
  <si>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</si>
  <si>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</si>
  <si>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</si>
  <si>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</si>
  <si>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</si>
  <si>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</si>
  <si>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</si>
  <si>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</si>
  <si>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</si>
  <si>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</si>
  <si>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</si>
  <si>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</si>
  <si>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</si>
  <si>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</si>
  <si>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</si>
  <si>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</si>
  <si>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</si>
  <si>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</si>
  <si>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</si>
  <si>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</si>
  <si>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</si>
  <si>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</si>
  <si>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</si>
  <si>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</si>
  <si>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</si>
  <si>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</si>
  <si>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</si>
  <si>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</si>
  <si>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</si>
  <si>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</si>
  <si>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</si>
  <si>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</si>
  <si>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</si>
  <si>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</si>
  <si>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</si>
  <si>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</si>
  <si>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</si>
  <si>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</si>
  <si>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</si>
  <si>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</si>
  <si>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</si>
  <si>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</si>
  <si>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</si>
  <si>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</si>
  <si>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</si>
  <si>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</si>
  <si>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</si>
  <si>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</si>
  <si>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</si>
  <si>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</si>
  <si>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</si>
  <si>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</si>
  <si>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</si>
  <si>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</si>
  <si>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</si>
  <si>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</si>
  <si>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</si>
  <si>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</si>
  <si>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</si>
  <si>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</si>
  <si>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</si>
  <si>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</si>
  <si>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</si>
  <si>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</si>
  <si>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</si>
  <si>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</si>
  <si>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</si>
  <si>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</si>
  <si>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</si>
  <si>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</si>
  <si>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</si>
  <si>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</si>
  <si>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</si>
  <si>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</si>
  <si>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</si>
  <si>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</si>
  <si>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</si>
  <si>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</si>
  <si>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</si>
  <si>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</si>
  <si>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</si>
  <si>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</si>
  <si>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</si>
  <si>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</si>
  <si>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</si>
  <si>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</si>
  <si>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</si>
  <si>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</si>
  <si>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</si>
  <si>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</si>
  <si>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</si>
  <si>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</si>
  <si>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</si>
  <si>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</si>
  <si>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</si>
  <si>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</si>
  <si>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</si>
  <si>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</si>
  <si>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</si>
  <si>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</si>
  <si>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</si>
  <si>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</si>
  <si>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</si>
  <si>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</si>
  <si>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</si>
  <si>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</si>
  <si>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</si>
  <si>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</si>
  <si>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</si>
  <si>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</si>
  <si>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</si>
  <si>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</si>
  <si>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</si>
  <si>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</si>
  <si>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</si>
  <si>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</si>
  <si>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</si>
  <si>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</si>
  <si>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</si>
  <si>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</si>
  <si>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</si>
  <si>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</si>
  <si>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</si>
  <si>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</si>
  <si>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</si>
  <si>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</si>
  <si>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</si>
  <si>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</si>
  <si>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</si>
  <si>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</si>
  <si>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</si>
  <si>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</si>
  <si>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</si>
  <si>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</si>
  <si>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</si>
  <si>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</si>
  <si>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</si>
  <si>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</si>
  <si>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</si>
  <si>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</si>
  <si>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</si>
  <si>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</si>
  <si>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</si>
  <si>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</si>
  <si>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</si>
  <si>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</si>
  <si>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</si>
  <si>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</si>
  <si>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</si>
  <si>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</si>
  <si>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</si>
  <si>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</si>
  <si>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</si>
  <si>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</si>
  <si>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</si>
  <si>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</si>
  <si>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</si>
  <si>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</si>
  <si>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</si>
  <si>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</si>
  <si>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</si>
  <si>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</si>
  <si>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</si>
  <si>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</si>
  <si>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</si>
  <si>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</si>
  <si>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</si>
  <si>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</si>
  <si>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</si>
  <si>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</si>
  <si>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</si>
  <si>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</si>
  <si>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</si>
  <si>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</si>
  <si>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</si>
  <si>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</si>
  <si>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</si>
  <si>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</si>
  <si>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</si>
  <si>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</si>
  <si>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</si>
  <si>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</si>
  <si>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</si>
  <si>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</si>
  <si>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</si>
  <si>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</si>
  <si>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</si>
  <si>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</si>
  <si>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</si>
  <si>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</si>
  <si>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</si>
  <si>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</si>
  <si>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</si>
  <si>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</si>
  <si>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</si>
  <si>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</si>
  <si>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</si>
  <si>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</si>
  <si>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</si>
  <si>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</si>
  <si>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</si>
  <si>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</si>
  <si>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</si>
  <si>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</si>
  <si>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</si>
  <si>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</si>
  <si>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</si>
  <si>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</si>
  <si>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</si>
  <si>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</si>
  <si>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</si>
  <si>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</si>
  <si>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</si>
  <si>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</si>
  <si>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</si>
  <si>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</si>
  <si>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</si>
  <si>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</si>
  <si>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</si>
  <si>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</si>
  <si>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</si>
  <si>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</si>
  <si>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</si>
  <si>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</si>
  <si>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</si>
  <si>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</si>
  <si>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</si>
  <si>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</si>
  <si>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</si>
  <si>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</si>
  <si>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</si>
  <si>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</si>
  <si>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</si>
  <si>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</si>
  <si>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</si>
  <si>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</si>
  <si>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</si>
  <si>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</si>
  <si>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</si>
  <si>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</si>
  <si>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</si>
  <si>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</si>
  <si>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</si>
  <si>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</si>
  <si>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</si>
  <si>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</si>
  <si>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</si>
  <si>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</si>
  <si>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</si>
  <si>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</si>
  <si>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</si>
  <si>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</si>
  <si>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</si>
  <si>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</si>
  <si>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</si>
  <si>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</si>
  <si>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</si>
  <si>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</si>
  <si>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</si>
  <si>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</si>
  <si>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</si>
  <si>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</si>
  <si>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</si>
  <si>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</si>
  <si>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</si>
  <si>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</si>
  <si>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</si>
  <si>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</si>
  <si>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</si>
  <si>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</si>
  <si>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</si>
  <si>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</si>
  <si>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</si>
  <si>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</si>
  <si>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</si>
  <si>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</si>
  <si>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</si>
  <si>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</si>
  <si>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</si>
  <si>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</si>
  <si>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</si>
  <si>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</si>
  <si>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</si>
  <si>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</si>
  <si>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</si>
  <si>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</si>
  <si>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</si>
  <si>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</si>
  <si>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</si>
  <si>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</si>
  <si>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</si>
  <si>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</si>
  <si>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</si>
  <si>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</si>
  <si>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</si>
  <si>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</si>
  <si>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</si>
  <si>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</si>
  <si>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</si>
  <si>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</si>
  <si>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</si>
  <si>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</si>
  <si>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</si>
  <si>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</si>
  <si>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</si>
  <si>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</si>
  <si>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</si>
  <si>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</si>
  <si>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</si>
  <si>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</si>
  <si>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</si>
  <si>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</si>
  <si>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</si>
  <si>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</si>
  <si>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</si>
  <si>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</si>
  <si>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</si>
  <si>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</si>
  <si>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</si>
  <si>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</si>
  <si>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</si>
  <si>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</si>
  <si>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</si>
  <si>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</si>
  <si>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</si>
  <si>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</si>
  <si>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</si>
  <si>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</si>
  <si>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</si>
  <si>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</si>
  <si>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</si>
  <si>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</si>
  <si>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</si>
  <si>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</si>
  <si>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</si>
  <si>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</si>
  <si>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</si>
  <si>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</si>
  <si>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</si>
  <si>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</si>
  <si>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</si>
  <si>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</si>
  <si>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</si>
  <si>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</si>
  <si>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</si>
  <si>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</si>
  <si>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</si>
  <si>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</si>
  <si>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</si>
  <si>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</si>
  <si>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</si>
  <si>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</si>
  <si>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</si>
  <si>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</si>
  <si>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</si>
  <si>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</si>
  <si>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</si>
  <si>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</si>
  <si>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</si>
  <si>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</si>
  <si>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</si>
  <si>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</si>
  <si>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</si>
  <si>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</si>
  <si>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</si>
  <si>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</si>
  <si>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</si>
  <si>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</si>
  <si>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</si>
  <si>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</si>
  <si>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</si>
  <si>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</si>
  <si>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</si>
  <si>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</si>
  <si>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</si>
  <si>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</si>
  <si>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</si>
  <si>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</si>
  <si>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</si>
  <si>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</si>
  <si>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</si>
  <si>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</si>
  <si>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</si>
  <si>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</si>
  <si>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</si>
  <si>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</si>
  <si>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</si>
  <si>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</si>
  <si>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</si>
  <si>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</si>
  <si>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</si>
  <si>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</si>
  <si>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</si>
  <si>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</si>
  <si>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</si>
  <si>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</si>
  <si>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</si>
  <si>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</si>
  <si>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</si>
  <si>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</si>
  <si>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</si>
  <si>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</si>
  <si>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</si>
  <si>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</si>
  <si>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</si>
  <si>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</si>
  <si>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</si>
  <si>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</si>
  <si>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</si>
  <si>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</si>
  <si>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</si>
  <si>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</si>
  <si>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</si>
  <si>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</si>
  <si>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</si>
  <si>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</si>
  <si>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</si>
  <si>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</si>
  <si>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</si>
  <si>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</si>
  <si>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</si>
  <si>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</si>
  <si>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</si>
  <si>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</si>
  <si>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</si>
  <si>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</si>
  <si>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</si>
  <si>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</si>
  <si>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</si>
  <si>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</si>
  <si>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</si>
  <si>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</si>
  <si>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</si>
  <si>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</si>
  <si>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</si>
  <si>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</si>
  <si>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</si>
  <si>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</si>
  <si>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</si>
  <si>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</si>
  <si>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</si>
  <si>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</si>
  <si>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</si>
  <si>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</si>
  <si>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</si>
  <si>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</si>
  <si>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</si>
  <si>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</si>
  <si>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</si>
  <si>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</si>
  <si>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</si>
  <si>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</si>
  <si>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</si>
  <si>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</si>
  <si>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</si>
  <si>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</si>
  <si>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</si>
  <si>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</si>
  <si>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</si>
  <si>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</si>
  <si>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</si>
  <si>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</si>
  <si>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</si>
  <si>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</si>
  <si>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</si>
  <si>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</si>
  <si>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</si>
  <si>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</si>
  <si>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</si>
  <si>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</si>
  <si>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</si>
  <si>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</si>
  <si>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</si>
  <si>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</si>
  <si>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</si>
  <si>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</si>
  <si>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</si>
  <si>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</si>
  <si>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</si>
  <si>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</si>
  <si>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</si>
  <si>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</si>
  <si>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</si>
  <si>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</si>
  <si>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</si>
  <si>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</si>
  <si>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</si>
  <si>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</si>
  <si>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</si>
  <si>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</si>
  <si>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</si>
  <si>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</si>
  <si>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</si>
  <si>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</si>
  <si>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</si>
  <si>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</si>
  <si>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</si>
  <si>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</si>
  <si>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</si>
  <si>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</si>
  <si>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</si>
  <si>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</si>
  <si>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</si>
  <si>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</si>
  <si>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</si>
  <si>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</si>
  <si>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</si>
  <si>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</si>
  <si>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</si>
  <si>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</si>
  <si>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</si>
  <si>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</si>
  <si>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</si>
  <si>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</si>
  <si>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</si>
  <si>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</si>
  <si>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</si>
  <si>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</si>
  <si>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</si>
  <si>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</si>
  <si>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</si>
  <si>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</si>
  <si>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</si>
  <si>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</si>
  <si>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</si>
  <si>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</si>
  <si>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</si>
  <si>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</si>
  <si>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</si>
  <si>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</si>
  <si>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</si>
  <si>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</si>
  <si>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</si>
  <si>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</si>
  <si>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</si>
  <si>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</si>
  <si>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</si>
  <si>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</si>
  <si>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</si>
  <si>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</si>
  <si>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</si>
  <si>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</si>
  <si>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</si>
  <si>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</si>
  <si>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</si>
  <si>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</si>
  <si>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</si>
  <si>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</si>
  <si>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</si>
  <si>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</si>
  <si>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</si>
  <si>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</si>
  <si>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</si>
  <si>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</si>
  <si>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</si>
  <si>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</si>
  <si>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</si>
  <si>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</si>
  <si>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</si>
  <si>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</si>
  <si>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</si>
  <si>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</si>
  <si>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</si>
  <si>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</si>
  <si>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</si>
  <si>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</si>
  <si>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</si>
  <si>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</si>
  <si>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</si>
  <si>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</si>
  <si>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</si>
  <si>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</si>
  <si>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</si>
  <si>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</si>
  <si>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</si>
  <si>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</si>
  <si>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</si>
  <si>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</si>
  <si>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</si>
  <si>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</si>
  <si>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</si>
  <si>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</si>
  <si>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</si>
  <si>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</si>
  <si>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</si>
  <si>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</si>
  <si>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</si>
  <si>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</si>
  <si>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</si>
  <si>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</si>
  <si>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</si>
  <si>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</si>
  <si>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</si>
  <si>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</si>
  <si>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</si>
  <si>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</si>
  <si>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</si>
  <si>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</si>
  <si>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</si>
  <si>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</si>
  <si>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</si>
  <si>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</si>
  <si>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</si>
  <si>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</si>
  <si>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</si>
  <si>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</si>
  <si>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</si>
  <si>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</si>
  <si>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</si>
  <si>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</si>
  <si>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</si>
  <si>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</si>
  <si>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</si>
  <si>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</si>
  <si>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</si>
  <si>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</si>
  <si>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</si>
  <si>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</si>
  <si>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</si>
  <si>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</si>
  <si>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</si>
  <si>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</si>
  <si>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</si>
  <si>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</si>
  <si>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</si>
  <si>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</si>
  <si>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</si>
  <si>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</si>
  <si>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</si>
  <si>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</si>
  <si>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</si>
  <si>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</si>
  <si>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</si>
  <si>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</si>
  <si>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</si>
  <si>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</si>
  <si>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</si>
  <si>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</si>
  <si>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</si>
  <si>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</si>
  <si>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</si>
  <si>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</si>
  <si>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</si>
  <si>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</si>
  <si>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</si>
  <si>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</si>
  <si>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</si>
  <si>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</si>
  <si>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</si>
  <si>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</si>
  <si>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</si>
  <si>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</si>
  <si>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</si>
  <si>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</si>
  <si>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</si>
  <si>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</si>
  <si>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</si>
  <si>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</si>
  <si>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</si>
  <si>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</si>
  <si>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</si>
  <si>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</si>
  <si>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</si>
  <si>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</si>
  <si>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</si>
  <si>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</si>
  <si>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</si>
  <si>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</si>
  <si>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</si>
  <si>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</si>
  <si>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</si>
  <si>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</si>
  <si>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</si>
  <si>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</si>
  <si>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</si>
  <si>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</si>
  <si>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</si>
  <si>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</si>
  <si>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</si>
  <si>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</si>
  <si>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</si>
  <si>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</si>
  <si>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</si>
  <si>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</si>
  <si>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</si>
  <si>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</si>
  <si>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</si>
  <si>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</si>
  <si>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</si>
  <si>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</si>
  <si>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</si>
  <si>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</si>
  <si>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</si>
  <si>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</si>
  <si>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</si>
  <si>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</si>
  <si>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</si>
  <si>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</si>
  <si>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</si>
  <si>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</si>
  <si>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</si>
  <si>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</si>
  <si>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</si>
  <si>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</si>
  <si>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</si>
  <si>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</si>
  <si>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</si>
  <si>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</si>
  <si>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</si>
  <si>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</si>
  <si>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</si>
  <si>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</si>
  <si>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</si>
  <si>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</si>
  <si>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</si>
  <si>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</si>
  <si>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</si>
  <si>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</si>
  <si>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</si>
  <si>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</si>
  <si>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</si>
  <si>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</si>
  <si>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</si>
  <si>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</si>
  <si>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</si>
  <si>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</si>
  <si>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</si>
  <si>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</si>
  <si>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</si>
  <si>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</si>
  <si>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</si>
  <si>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</si>
  <si>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</si>
  <si>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</si>
  <si>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</si>
  <si>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</si>
  <si>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</si>
  <si>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</si>
  <si>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</si>
  <si>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</si>
  <si>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</si>
  <si>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</si>
  <si>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</si>
  <si>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</si>
  <si>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</si>
  <si>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</si>
  <si>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</si>
  <si>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</si>
  <si>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</si>
  <si>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</si>
  <si>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</si>
  <si>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</si>
  <si>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</si>
  <si>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</si>
  <si>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</si>
  <si>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</si>
  <si>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</si>
  <si>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</si>
  <si>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</si>
  <si>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</si>
  <si>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</si>
  <si>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</si>
  <si>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</si>
  <si>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</si>
  <si>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</si>
  <si>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</si>
  <si>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</si>
  <si>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</si>
  <si>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</si>
  <si>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</si>
  <si>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</si>
  <si>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</si>
  <si>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</si>
  <si>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</si>
  <si>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</si>
  <si>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</si>
  <si>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</si>
  <si>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</si>
  <si>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</si>
  <si>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</si>
  <si>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</si>
  <si>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</si>
  <si>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</si>
  <si>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</si>
  <si>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</si>
  <si>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</si>
  <si>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</si>
  <si>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</si>
  <si>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</si>
  <si>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</si>
  <si>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</si>
  <si>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</si>
  <si>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</si>
  <si>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</si>
  <si>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</si>
  <si>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</si>
  <si>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</si>
  <si>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</si>
  <si>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</si>
  <si>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</si>
  <si>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</si>
  <si>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</si>
  <si>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</si>
  <si>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</si>
  <si>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</si>
  <si>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</si>
  <si>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</si>
  <si>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</si>
  <si>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</si>
  <si>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</si>
  <si>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</si>
  <si>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</si>
  <si>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</si>
  <si>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</si>
  <si>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</si>
  <si>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</si>
  <si>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</si>
  <si>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</si>
  <si>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</si>
  <si>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</si>
  <si>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</si>
  <si>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</si>
  <si>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</si>
  <si>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</si>
  <si>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</si>
  <si>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</si>
  <si>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</si>
  <si>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</si>
  <si>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</si>
  <si>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</si>
  <si>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</si>
  <si>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</si>
  <si>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</si>
  <si>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</si>
  <si>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</si>
  <si>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</si>
  <si>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</si>
  <si>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</si>
  <si>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</si>
  <si>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</si>
  <si>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</si>
  <si>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</si>
  <si>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</si>
  <si>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</si>
  <si>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</si>
  <si>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</si>
  <si>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</si>
  <si>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</si>
  <si>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</si>
  <si>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</si>
  <si>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</si>
  <si>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</si>
  <si>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</si>
  <si>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</si>
  <si>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</si>
  <si>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</si>
  <si>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</si>
  <si>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</si>
  <si>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</si>
  <si>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</si>
  <si>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</si>
  <si>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</si>
  <si>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</si>
  <si>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</si>
  <si>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</si>
  <si>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</si>
  <si>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</si>
  <si>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</si>
  <si>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</si>
  <si>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</si>
  <si>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</si>
  <si>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</si>
  <si>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</si>
  <si>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</si>
  <si>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</si>
  <si>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</si>
  <si>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</si>
  <si>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</si>
  <si>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</si>
  <si>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</si>
  <si>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</si>
  <si>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</si>
  <si>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</si>
  <si>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</si>
  <si>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</si>
  <si>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</si>
  <si>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</si>
  <si>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</si>
  <si>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</si>
  <si>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</si>
  <si>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</si>
  <si>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</si>
  <si>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</si>
  <si>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</si>
  <si>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</si>
  <si>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</si>
  <si>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</si>
  <si>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</si>
  <si>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</si>
  <si>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</si>
  <si>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</si>
  <si>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</si>
  <si>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</si>
  <si>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</si>
  <si>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</si>
  <si>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</si>
  <si>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</si>
  <si>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</si>
  <si>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</si>
  <si>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</si>
  <si>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</si>
  <si>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</si>
  <si>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</si>
  <si>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</si>
  <si>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</si>
  <si>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</si>
  <si>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</si>
  <si>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</si>
  <si>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</si>
  <si>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</si>
  <si>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</si>
  <si>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</si>
  <si>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</si>
  <si>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</si>
  <si>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</si>
  <si>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</si>
  <si>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</si>
  <si>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</si>
  <si>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</si>
  <si>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</si>
  <si>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</si>
  <si>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</si>
  <si>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</si>
  <si>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</si>
  <si>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</si>
  <si>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</si>
  <si>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</si>
  <si>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</si>
  <si>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</si>
  <si>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</si>
  <si>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</si>
  <si>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</si>
  <si>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</si>
  <si>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</si>
  <si>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</si>
  <si>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</si>
  <si>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</si>
  <si>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</si>
  <si>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</si>
  <si>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</si>
  <si>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</si>
  <si>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</si>
  <si>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</si>
  <si>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</si>
  <si>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</si>
  <si>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</si>
  <si>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</si>
  <si>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</si>
  <si>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</si>
  <si>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</si>
  <si>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</si>
  <si>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</si>
  <si>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</si>
  <si>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</si>
  <si>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</si>
  <si>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</si>
  <si>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</si>
  <si>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</si>
  <si>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</si>
  <si>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</si>
  <si>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</si>
  <si>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</si>
  <si>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</si>
  <si>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</si>
  <si>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</si>
  <si>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</si>
  <si>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</si>
  <si>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</si>
  <si>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</si>
  <si>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</si>
  <si>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</si>
  <si>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</si>
  <si>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</si>
  <si>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</si>
  <si>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</si>
  <si>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</si>
  <si>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</si>
  <si>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</si>
  <si>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</si>
  <si>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</si>
  <si>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</si>
  <si>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</si>
  <si>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</si>
  <si>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</si>
  <si>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</si>
  <si>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</si>
  <si>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</si>
  <si>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</si>
  <si>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</si>
  <si>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</si>
  <si>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</si>
  <si>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</si>
  <si>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</si>
  <si>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</si>
  <si>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</si>
  <si>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</si>
  <si>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</si>
  <si>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</si>
  <si>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</si>
  <si>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</si>
  <si>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</si>
  <si>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</si>
  <si>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</si>
  <si>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</si>
  <si>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</si>
  <si>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</si>
  <si>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</si>
  <si>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</si>
  <si>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</si>
  <si>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</si>
  <si>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</si>
  <si>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</si>
  <si>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</si>
  <si>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</si>
  <si>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</si>
  <si>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</si>
  <si>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</si>
  <si>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</si>
  <si>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</si>
  <si>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</si>
  <si>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</si>
  <si>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</si>
  <si>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</si>
  <si>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</si>
  <si>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</si>
  <si>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</si>
  <si>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</si>
  <si>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</si>
  <si>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</si>
  <si>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</si>
  <si>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</si>
  <si>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</si>
  <si>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</si>
  <si>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</si>
  <si>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</si>
  <si>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</si>
  <si>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</si>
  <si>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</si>
  <si>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</si>
  <si>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</si>
  <si>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</si>
  <si>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</si>
  <si>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</si>
  <si>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</si>
  <si>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</si>
  <si>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</si>
  <si>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</si>
  <si>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</si>
  <si>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</si>
  <si>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</si>
  <si>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</si>
  <si>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</si>
  <si>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</si>
  <si>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</si>
  <si>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</si>
  <si>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</si>
  <si>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</si>
  <si>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</si>
  <si>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</si>
  <si>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</si>
  <si>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</si>
  <si>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</si>
  <si>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</si>
  <si>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</si>
  <si>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</si>
  <si>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</si>
  <si>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</si>
  <si>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</si>
  <si>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</si>
  <si>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</si>
  <si>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</si>
  <si>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</si>
  <si>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</si>
  <si>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</si>
  <si>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</si>
  <si>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</si>
  <si>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</si>
  <si>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</si>
  <si>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</si>
  <si>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</si>
  <si>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</si>
  <si>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</si>
  <si>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</si>
  <si>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</si>
  <si>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</si>
  <si>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</si>
  <si>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</si>
  <si>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</si>
  <si>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</si>
  <si>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</si>
  <si>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</si>
  <si>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</si>
  <si>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</si>
  <si>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</si>
  <si>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</si>
  <si>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</si>
  <si>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</si>
  <si>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</si>
  <si>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</si>
  <si>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</si>
  <si>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</si>
  <si>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</si>
  <si>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</si>
  <si>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</si>
  <si>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</si>
  <si>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</si>
  <si>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</si>
  <si>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</si>
  <si>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</si>
  <si>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</si>
  <si>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</si>
  <si>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</si>
  <si>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</si>
  <si>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</si>
  <si>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</si>
  <si>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</si>
  <si>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</si>
  <si>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</si>
  <si>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</si>
  <si>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</si>
  <si>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</si>
  <si>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</si>
  <si>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</si>
  <si>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</si>
  <si>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</si>
  <si>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</si>
  <si>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</si>
  <si>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</si>
  <si>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</si>
  <si>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</si>
  <si>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</si>
  <si>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</si>
  <si>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</si>
  <si>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</si>
  <si>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</si>
  <si>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</si>
  <si>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</si>
  <si>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</si>
  <si>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</si>
  <si>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</si>
  <si>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</si>
  <si>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</si>
  <si>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</si>
  <si>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</si>
  <si>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</si>
  <si>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</si>
  <si>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</si>
  <si>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</si>
  <si>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</si>
  <si>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</si>
  <si>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</si>
  <si>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</si>
  <si>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</si>
  <si>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</si>
  <si>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</si>
  <si>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</si>
  <si>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</si>
  <si>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</si>
  <si>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</si>
  <si>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</si>
  <si>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</si>
  <si>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</si>
  <si>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</si>
  <si>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</si>
  <si>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</si>
  <si>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</si>
  <si>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</si>
  <si>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</si>
  <si>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</si>
  <si>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</si>
  <si>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</si>
  <si>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</si>
  <si>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</si>
  <si>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</si>
  <si>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</si>
  <si>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</si>
  <si>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</si>
  <si>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</si>
  <si>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</si>
  <si>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</si>
  <si>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</si>
  <si>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</si>
  <si>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</si>
  <si>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</si>
  <si>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</si>
  <si>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</si>
  <si>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</si>
  <si>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</si>
  <si>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</si>
  <si>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</si>
  <si>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</si>
  <si>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</si>
  <si>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</si>
  <si>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</si>
  <si>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</si>
  <si>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</si>
  <si>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</si>
  <si>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</si>
  <si>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</si>
  <si>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</si>
  <si>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</si>
  <si>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</si>
  <si>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</si>
  <si>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</si>
  <si>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</si>
  <si>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</si>
  <si>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</si>
  <si>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</si>
  <si>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</si>
  <si>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</si>
  <si>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</si>
  <si>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</si>
  <si>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</si>
  <si>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</si>
  <si>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</si>
  <si>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</si>
  <si>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</si>
  <si>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</si>
  <si>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</si>
  <si>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</si>
  <si>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</si>
  <si>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</si>
  <si>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</si>
  <si>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</si>
  <si>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</si>
  <si>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</si>
  <si>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</si>
  <si>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</si>
  <si>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</si>
  <si>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</si>
  <si>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</si>
  <si>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</si>
  <si>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</si>
  <si>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</si>
  <si>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</si>
  <si>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</si>
  <si>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</si>
  <si>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</si>
  <si>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</si>
  <si>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</si>
  <si>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</si>
  <si>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</si>
  <si>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</si>
  <si>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</si>
  <si>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</si>
  <si>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</si>
  <si>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</si>
  <si>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</si>
  <si>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</si>
  <si>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</si>
  <si>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</si>
  <si>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</si>
  <si>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</si>
  <si>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</si>
  <si>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</si>
  <si>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</si>
  <si>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</si>
  <si>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</si>
  <si>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</si>
  <si>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</si>
  <si>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</si>
  <si>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</si>
  <si>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</si>
  <si>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</si>
  <si>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</si>
  <si>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</si>
  <si>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</si>
  <si>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</si>
  <si>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</si>
  <si>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</si>
  <si>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</si>
  <si>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</si>
  <si>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</si>
  <si>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</si>
  <si>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</si>
  <si>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</si>
  <si>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</si>
  <si>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</si>
  <si>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</si>
  <si>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</si>
  <si>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</si>
  <si>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</si>
  <si>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</si>
  <si>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</si>
  <si>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</si>
  <si>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</si>
  <si>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</si>
  <si>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</si>
  <si>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</si>
  <si>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</si>
  <si>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</si>
  <si>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</si>
  <si>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</si>
  <si>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</si>
  <si>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</si>
  <si>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</si>
  <si>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</si>
  <si>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</si>
  <si>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</si>
  <si>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</si>
  <si>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</si>
  <si>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</si>
  <si>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</si>
  <si>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</si>
  <si>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</si>
  <si>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</si>
  <si>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</si>
  <si>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</si>
  <si>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</si>
  <si>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</si>
  <si>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</si>
  <si>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</si>
  <si>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</si>
  <si>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</si>
  <si>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</si>
  <si>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</si>
  <si>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</si>
  <si>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</si>
  <si>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</si>
  <si>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</si>
  <si>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</si>
  <si>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</si>
  <si>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</si>
  <si>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</si>
  <si>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</si>
  <si>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</si>
  <si>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</si>
  <si>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</si>
  <si>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</si>
  <si>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</si>
  <si>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</si>
  <si>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</si>
  <si>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</si>
  <si>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</si>
  <si>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</si>
  <si>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</si>
  <si>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</si>
  <si>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</si>
  <si>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</si>
  <si>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</si>
  <si>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</si>
  <si>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</si>
  <si>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</si>
  <si>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</si>
  <si>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</si>
  <si>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</si>
  <si>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</si>
  <si>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</si>
  <si>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</si>
  <si>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</si>
  <si>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</si>
  <si>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</si>
  <si>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</si>
  <si>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</si>
  <si>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</si>
  <si>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</si>
  <si>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</si>
  <si>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</si>
  <si>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</si>
  <si>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</si>
  <si>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</si>
  <si>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</si>
  <si>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</si>
  <si>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</si>
  <si>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</si>
  <si>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</si>
  <si>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</si>
  <si>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</si>
  <si>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</si>
  <si>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</si>
  <si>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</si>
  <si>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</si>
  <si>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</si>
  <si>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</si>
  <si>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</si>
  <si>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</si>
  <si>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</si>
  <si>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</si>
  <si>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</si>
  <si>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</si>
  <si>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</si>
  <si>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</si>
  <si>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</si>
  <si>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</si>
  <si>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</si>
  <si>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</si>
  <si>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</si>
  <si>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</si>
  <si>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</si>
  <si>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</si>
  <si>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</si>
  <si>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</si>
  <si>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</si>
  <si>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</si>
  <si>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</si>
  <si>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</si>
  <si>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</si>
  <si>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</si>
  <si>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</si>
  <si>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</si>
  <si>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</si>
  <si>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</si>
  <si>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</si>
  <si>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</si>
  <si>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</si>
  <si>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</si>
  <si>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</si>
  <si>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</si>
  <si>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</si>
  <si>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</si>
  <si>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</si>
  <si>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</si>
  <si>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</si>
  <si>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</si>
  <si>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</si>
  <si>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</si>
  <si>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</si>
  <si>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</si>
  <si>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</si>
  <si>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</si>
  <si>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</si>
  <si>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</si>
  <si>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</si>
  <si>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</si>
  <si>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</si>
  <si>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</si>
  <si>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</si>
  <si>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</si>
  <si>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</si>
  <si>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</si>
  <si>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</si>
  <si>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</si>
  <si>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</si>
  <si>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</si>
  <si>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</si>
  <si>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</si>
  <si>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</si>
  <si>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</si>
  <si>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</si>
  <si>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</si>
  <si>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</si>
  <si>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</si>
  <si>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</si>
  <si>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</si>
  <si>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</si>
  <si>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</si>
  <si>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</si>
  <si>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</si>
  <si>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</si>
  <si>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</si>
  <si>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</si>
  <si>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</si>
  <si>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</si>
  <si>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</si>
  <si>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</si>
  <si>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</si>
  <si>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</si>
  <si>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</si>
  <si>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</si>
  <si>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</si>
  <si>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</si>
  <si>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</si>
  <si>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</si>
  <si>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</si>
  <si>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</si>
  <si>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</si>
  <si>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</si>
  <si>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</si>
  <si>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</si>
  <si>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</si>
  <si>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</si>
  <si>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</si>
  <si>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</si>
  <si>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</si>
  <si>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</si>
  <si>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</si>
  <si>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</si>
  <si>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</si>
  <si>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</si>
  <si>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</si>
  <si>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</si>
  <si>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</si>
  <si>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</si>
  <si>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</si>
  <si>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</si>
  <si>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</si>
  <si>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</si>
  <si>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</si>
  <si>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</si>
  <si>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</si>
  <si>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</si>
  <si>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</si>
  <si>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</si>
  <si>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</si>
  <si>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</si>
  <si>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</si>
  <si>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</si>
  <si>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</si>
  <si>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</si>
  <si>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</si>
  <si>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</si>
  <si>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</si>
  <si>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</si>
  <si>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</si>
  <si>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</si>
  <si>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</si>
  <si>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</si>
  <si>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</si>
  <si>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</si>
  <si>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</si>
  <si>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</si>
  <si>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</si>
  <si>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</si>
  <si>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</si>
  <si>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</si>
  <si>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</si>
  <si>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</si>
  <si>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</si>
  <si>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</si>
  <si>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</si>
  <si>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</si>
  <si>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</si>
  <si>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</si>
  <si>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</si>
  <si>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</si>
  <si>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</si>
  <si>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</si>
  <si>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</si>
  <si>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</si>
  <si>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</si>
  <si>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</si>
  <si>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</si>
  <si>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</si>
  <si>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</si>
  <si>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</si>
  <si>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</si>
  <si>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</si>
  <si>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</si>
  <si>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</si>
  <si>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</si>
  <si>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</si>
  <si>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</si>
  <si>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</si>
  <si>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</si>
  <si>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</si>
  <si>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</si>
  <si>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</si>
  <si>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</si>
  <si>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</si>
  <si>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</si>
  <si>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</si>
  <si>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</si>
  <si>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</si>
  <si>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</si>
  <si>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</si>
  <si>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</si>
  <si>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</si>
  <si>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</si>
  <si>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</si>
  <si>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</si>
  <si>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</si>
  <si>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</si>
  <si>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</si>
  <si>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</si>
  <si>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</si>
  <si>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</si>
  <si>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</si>
  <si>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</si>
  <si>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</si>
  <si>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</si>
  <si>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</si>
  <si>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</si>
  <si>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</si>
  <si>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</si>
  <si>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</si>
  <si>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</si>
  <si>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</si>
  <si>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</si>
  <si>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</si>
  <si>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</si>
  <si>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</si>
  <si>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</si>
  <si>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</si>
  <si>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</si>
  <si>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</si>
  <si>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</si>
  <si>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</si>
  <si>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</si>
  <si>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</si>
  <si>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</si>
  <si>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</si>
  <si>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</si>
  <si>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</si>
  <si>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</si>
  <si>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</si>
  <si>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</si>
  <si>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</si>
  <si>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</si>
  <si>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</si>
  <si>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</si>
  <si>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</si>
  <si>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</si>
  <si>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</si>
  <si>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</si>
  <si>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</si>
  <si>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</si>
  <si>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</si>
  <si>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</si>
  <si>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</si>
  <si>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</si>
  <si>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</si>
  <si>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</si>
  <si>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</si>
  <si>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</si>
  <si>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</si>
  <si>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</si>
  <si>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</si>
  <si>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</si>
  <si>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</si>
  <si>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</si>
  <si>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</si>
  <si>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</si>
  <si>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</si>
  <si>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</si>
  <si>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</si>
  <si>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</si>
  <si>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</si>
  <si>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</si>
  <si>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</si>
  <si>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</si>
  <si>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</si>
  <si>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</si>
  <si>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</si>
  <si>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</si>
  <si>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</si>
  <si>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</si>
  <si>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</si>
  <si>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</si>
  <si>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</si>
  <si>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</si>
  <si>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</si>
  <si>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</si>
  <si>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</si>
  <si>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</si>
  <si>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</si>
  <si>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</si>
  <si>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</si>
  <si>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</si>
  <si>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</si>
  <si>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</si>
  <si>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</si>
  <si>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</si>
  <si>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</si>
  <si>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</si>
  <si>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</si>
  <si>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</si>
  <si>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</si>
  <si>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</si>
  <si>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</si>
  <si>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</si>
  <si>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</si>
  <si>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</si>
  <si>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</si>
  <si>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</si>
  <si>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</si>
  <si>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</si>
  <si>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</si>
  <si>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</si>
  <si>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</si>
  <si>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</si>
  <si>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</si>
  <si>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</si>
  <si>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</si>
  <si>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</si>
  <si>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</si>
  <si>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</si>
  <si>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</si>
  <si>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</si>
  <si>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</si>
  <si>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</si>
  <si>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</si>
  <si>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</si>
  <si>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</si>
  <si>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</si>
  <si>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</si>
  <si>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</si>
  <si>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</si>
  <si>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</si>
  <si>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</si>
  <si>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</si>
  <si>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</si>
  <si>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</si>
  <si>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</si>
  <si>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</si>
  <si>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</si>
  <si>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</si>
  <si>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</si>
  <si>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</si>
  <si>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</si>
  <si>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</si>
  <si>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</si>
  <si>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</si>
  <si>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</si>
  <si>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</si>
  <si>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</si>
  <si>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</si>
  <si>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</si>
  <si>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</si>
  <si>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</si>
  <si>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</si>
  <si>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</si>
  <si>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</si>
  <si>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</si>
  <si>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</si>
  <si>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</si>
  <si>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</si>
  <si>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</si>
  <si>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</si>
  <si>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</si>
  <si>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</si>
  <si>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</si>
  <si>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</si>
  <si>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</si>
  <si>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</si>
  <si>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</si>
  <si>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</si>
  <si>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</si>
  <si>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</si>
  <si>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</si>
  <si>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</si>
  <si>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</si>
  <si>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</si>
  <si>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</si>
  <si>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</si>
  <si>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</si>
  <si>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</si>
  <si>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</si>
  <si>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</si>
  <si>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</si>
  <si>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</si>
  <si>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</si>
  <si>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</si>
  <si>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</si>
  <si>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</si>
  <si>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</si>
  <si>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</si>
  <si>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</si>
  <si>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</si>
  <si>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</si>
  <si>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</si>
  <si>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</si>
  <si>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</si>
  <si>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</si>
  <si>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</si>
  <si>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</si>
  <si>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</si>
  <si>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</si>
  <si>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</si>
  <si>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</si>
  <si>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</si>
  <si>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</si>
  <si>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</si>
  <si>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</si>
  <si>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</si>
  <si>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</si>
  <si>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</si>
  <si>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</si>
  <si>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</si>
  <si>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</si>
  <si>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</si>
  <si>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</si>
  <si>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</si>
  <si>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</si>
  <si>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</si>
  <si>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</si>
  <si>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</si>
  <si>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</si>
  <si>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</si>
  <si>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</si>
  <si>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</si>
  <si>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</si>
  <si>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</si>
  <si>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</si>
  <si>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</si>
  <si>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</si>
  <si>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</si>
  <si>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</si>
  <si>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</si>
  <si>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</si>
  <si>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</si>
  <si>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</si>
  <si>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</si>
  <si>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</si>
  <si>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</si>
  <si>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</si>
  <si>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</si>
  <si>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</si>
  <si>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</si>
  <si>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</si>
  <si>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</si>
  <si>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</si>
  <si>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</si>
  <si>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</si>
  <si>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</si>
  <si>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</si>
  <si>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</si>
  <si>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</si>
  <si>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</si>
  <si>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</si>
  <si>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</si>
  <si>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</si>
  <si>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</si>
  <si>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</si>
  <si>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</si>
  <si>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</si>
  <si>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</si>
  <si>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</si>
  <si>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</si>
  <si>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</si>
  <si>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</si>
  <si>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</si>
  <si>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</si>
  <si>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</si>
  <si>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</si>
  <si>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</si>
  <si>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</si>
  <si>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</si>
  <si>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</si>
  <si>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</si>
  <si>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</si>
  <si>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</si>
  <si>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</si>
  <si>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</si>
  <si>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</si>
  <si>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</si>
  <si>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</si>
  <si>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</si>
  <si>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</si>
  <si>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</si>
  <si>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</si>
  <si>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</si>
  <si>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</si>
  <si>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</si>
  <si>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</si>
  <si>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</si>
  <si>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</si>
  <si>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</si>
  <si>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</si>
  <si>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</si>
  <si>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</si>
  <si>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</si>
  <si>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</si>
  <si>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</si>
  <si>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</si>
  <si>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</si>
  <si>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</si>
  <si>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</si>
  <si>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</si>
  <si>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</si>
  <si>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</si>
  <si>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</si>
  <si>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</si>
  <si>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</si>
  <si>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</si>
  <si>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</si>
  <si>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</si>
  <si>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</si>
  <si>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</si>
  <si>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</si>
  <si>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</si>
  <si>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</si>
  <si>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</si>
  <si>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</si>
  <si>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</si>
  <si>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</si>
  <si>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</si>
  <si>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</si>
  <si>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</si>
  <si>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</si>
  <si>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</si>
  <si>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</si>
  <si>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</si>
  <si>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</si>
  <si>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</si>
  <si>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</si>
  <si>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</si>
  <si>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</si>
  <si>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</si>
  <si>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</si>
  <si>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</si>
  <si>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</si>
  <si>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</si>
  <si>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</si>
  <si>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</si>
  <si>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</si>
  <si>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</si>
  <si>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</si>
  <si>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</si>
  <si>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</si>
  <si>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</si>
  <si>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</si>
  <si>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</si>
  <si>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</si>
  <si>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</si>
  <si>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</si>
  <si>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</si>
  <si>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</si>
  <si>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</si>
  <si>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</si>
  <si>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</si>
  <si>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</si>
  <si>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</si>
  <si>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</si>
  <si>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</si>
  <si>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</si>
  <si>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</si>
  <si>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</si>
  <si>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</si>
  <si>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</si>
  <si>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</si>
  <si>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</si>
  <si>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</si>
  <si>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</si>
  <si>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</si>
  <si>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</si>
  <si>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</si>
  <si>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</si>
  <si>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</si>
  <si>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</si>
  <si>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</si>
  <si>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</si>
  <si>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</si>
  <si>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</si>
  <si>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</si>
  <si>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</si>
  <si>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</si>
  <si>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</si>
  <si>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</si>
  <si>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</si>
  <si>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</si>
  <si>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</si>
  <si>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</si>
  <si>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</si>
  <si>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</si>
  <si>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</si>
  <si>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</si>
  <si>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</si>
  <si>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</si>
  <si>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</si>
  <si>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</si>
  <si>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</si>
  <si>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</si>
  <si>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</si>
  <si>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</si>
  <si>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</si>
  <si>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</si>
  <si>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</si>
  <si>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</si>
  <si>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</si>
  <si>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</si>
  <si>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</si>
  <si>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</si>
  <si>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</si>
  <si>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</si>
  <si>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</si>
  <si>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</si>
  <si>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</si>
  <si>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</si>
  <si>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</si>
  <si>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</si>
  <si>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</si>
  <si>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</si>
  <si>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</si>
  <si>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</si>
  <si>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</si>
  <si>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</si>
  <si>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</si>
  <si>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</si>
  <si>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</si>
  <si>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</si>
  <si>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</si>
  <si>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</si>
  <si>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</si>
  <si>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</si>
  <si>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</si>
  <si>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</si>
  <si>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</si>
  <si>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</si>
  <si>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</si>
  <si>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</si>
  <si>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</si>
  <si>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</si>
  <si>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</si>
  <si>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</si>
  <si>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</si>
  <si>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</si>
  <si>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</si>
  <si>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</si>
  <si>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</si>
  <si>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</si>
  <si>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</si>
  <si>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</si>
  <si>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</si>
  <si>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</si>
  <si>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</si>
  <si>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</si>
  <si>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</si>
  <si>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</si>
  <si>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</si>
  <si>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</si>
  <si>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</si>
  <si>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</si>
  <si>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</si>
  <si>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</si>
  <si>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</si>
  <si>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</si>
  <si>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</si>
  <si>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</si>
  <si>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</si>
  <si>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</si>
  <si>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</si>
  <si>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</si>
  <si>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</si>
  <si>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</si>
  <si>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</si>
  <si>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</si>
  <si>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</si>
  <si>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</si>
  <si>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</si>
  <si>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</si>
  <si>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</si>
  <si>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</si>
  <si>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</si>
  <si>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</si>
  <si>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</si>
  <si>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</si>
  <si>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</si>
  <si>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</si>
  <si>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</si>
  <si>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</si>
  <si>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</si>
  <si>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</si>
  <si>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</si>
  <si>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</si>
  <si>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</si>
  <si>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</si>
  <si>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</si>
  <si>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</si>
  <si>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</si>
  <si>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</si>
  <si>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</si>
  <si>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</si>
  <si>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</si>
  <si>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</si>
  <si>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</si>
  <si>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</si>
  <si>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</si>
  <si>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</si>
  <si>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</si>
  <si>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</si>
  <si>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</si>
  <si>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</si>
  <si>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</si>
  <si>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</si>
  <si>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</si>
  <si>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</si>
  <si>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</si>
  <si>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</si>
  <si>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</si>
  <si>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</si>
  <si>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</si>
  <si>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</si>
  <si>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</si>
  <si>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</si>
  <si>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</si>
  <si>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</si>
  <si>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</si>
  <si>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</si>
  <si>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</si>
  <si>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</si>
  <si>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</si>
  <si>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</si>
  <si>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</si>
  <si>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</si>
  <si>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</si>
  <si>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</si>
  <si>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</si>
  <si>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</si>
  <si>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</si>
  <si>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</si>
  <si>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</si>
  <si>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</si>
  <si>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</si>
  <si>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</si>
  <si>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</si>
  <si>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</si>
  <si>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</si>
  <si>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</si>
  <si>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</si>
  <si>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</si>
  <si>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</si>
  <si>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</si>
  <si>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</si>
  <si>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</si>
  <si>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</si>
  <si>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</si>
  <si>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</si>
  <si>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</si>
  <si>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</si>
  <si>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</si>
  <si>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</si>
  <si>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</si>
  <si>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</si>
  <si>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</si>
  <si>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</si>
  <si>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</si>
  <si>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</si>
  <si>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</si>
  <si>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</si>
  <si>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</si>
  <si>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</si>
  <si>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</si>
  <si>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</si>
  <si>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</si>
  <si>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</si>
  <si>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</si>
  <si>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</si>
  <si>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</si>
  <si>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</si>
  <si>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</si>
  <si>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</si>
  <si>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</si>
  <si>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</si>
  <si>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</si>
  <si>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</si>
  <si>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</si>
  <si>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</si>
  <si>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</si>
  <si>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</si>
  <si>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</si>
  <si>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</si>
  <si>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</si>
  <si>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</si>
  <si>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</si>
  <si>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</si>
  <si>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</si>
  <si>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</si>
  <si>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</si>
  <si>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</si>
  <si>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</si>
  <si>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</si>
  <si>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</si>
  <si>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</si>
  <si>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</si>
  <si>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</si>
  <si>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</si>
  <si>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</si>
  <si>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</si>
  <si>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</si>
  <si>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</si>
  <si>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</si>
  <si>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</si>
  <si>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</si>
  <si>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</si>
  <si>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</si>
  <si>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</si>
  <si>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</si>
  <si>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</si>
  <si>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</si>
  <si>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</si>
  <si>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</si>
  <si>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</si>
  <si>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</si>
  <si>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</si>
  <si>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</si>
  <si>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</si>
  <si>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</si>
  <si>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</si>
  <si>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</si>
  <si>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</si>
  <si>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</si>
  <si>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</si>
  <si>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</si>
  <si>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</si>
  <si>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</si>
  <si>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</si>
  <si>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</si>
  <si>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</si>
  <si>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</si>
  <si>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</si>
  <si>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</si>
  <si>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</si>
  <si>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</si>
  <si>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</si>
  <si>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</si>
  <si>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</si>
  <si>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</si>
  <si>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</si>
  <si>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</si>
  <si>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</si>
  <si>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</si>
  <si>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</si>
  <si>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</si>
  <si>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</si>
  <si>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</si>
  <si>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</si>
  <si>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</si>
  <si>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</si>
  <si>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</si>
  <si>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</si>
  <si>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</si>
  <si>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</si>
  <si>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</si>
  <si>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</si>
  <si>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</si>
  <si>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</si>
  <si>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</si>
  <si>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</si>
  <si>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</si>
  <si>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</si>
  <si>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</si>
  <si>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</si>
  <si>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</si>
  <si>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</si>
  <si>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</si>
  <si>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</si>
  <si>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</si>
  <si>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</si>
  <si>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</si>
  <si>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</si>
  <si>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</si>
  <si>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</si>
  <si>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</si>
  <si>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</si>
  <si>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</si>
  <si>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</si>
  <si>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</si>
  <si>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</si>
  <si>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</si>
  <si>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</si>
  <si>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</si>
  <si>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</si>
  <si>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</si>
  <si>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</si>
  <si>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</si>
  <si>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</si>
  <si>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</si>
  <si>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</si>
  <si>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</si>
  <si>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</si>
  <si>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</si>
  <si>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</si>
  <si>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</si>
  <si>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</si>
  <si>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</si>
  <si>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</si>
  <si>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</si>
  <si>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</si>
  <si>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</si>
  <si>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</si>
  <si>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</si>
  <si>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</si>
  <si>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</si>
  <si>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</si>
  <si>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</si>
  <si>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</si>
  <si>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</si>
  <si>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</si>
  <si>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</si>
  <si>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</si>
  <si>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</si>
  <si>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</si>
  <si>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</si>
  <si>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</si>
  <si>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</si>
  <si>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</si>
  <si>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</si>
  <si>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</si>
  <si>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</si>
  <si>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</si>
  <si>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</si>
  <si>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</si>
  <si>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</si>
  <si>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</si>
  <si>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</si>
  <si>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</si>
  <si>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</si>
  <si>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</si>
  <si>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</si>
  <si>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</si>
  <si>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</si>
  <si>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</si>
  <si>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</si>
  <si>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</si>
  <si>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</si>
  <si>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</si>
  <si>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</si>
  <si>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</si>
  <si>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</si>
  <si>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</si>
  <si>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</si>
  <si>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</si>
  <si>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</si>
  <si>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</si>
  <si>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</si>
  <si>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</si>
  <si>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</si>
  <si>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</si>
  <si>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</si>
  <si>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</si>
  <si>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</si>
  <si>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</si>
  <si>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</si>
  <si>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</si>
  <si>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</si>
  <si>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</si>
  <si>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</si>
  <si>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</si>
  <si>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</si>
  <si>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</si>
  <si>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</si>
  <si>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</si>
  <si>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</si>
  <si>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</si>
  <si>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</si>
  <si>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</si>
  <si>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</si>
  <si>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</si>
  <si>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</si>
  <si>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</si>
  <si>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</si>
  <si>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</si>
  <si>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</si>
  <si>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</si>
  <si>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</si>
  <si>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</si>
  <si>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</si>
  <si>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</si>
  <si>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</si>
  <si>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</si>
  <si>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</si>
  <si>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</si>
  <si>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</si>
  <si>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</si>
  <si>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</si>
  <si>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</si>
  <si>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</si>
  <si>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</si>
  <si>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</si>
  <si>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</si>
  <si>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</si>
  <si>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</si>
  <si>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</si>
  <si>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</si>
  <si>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</si>
  <si>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</si>
  <si>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</si>
  <si>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</si>
  <si>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</si>
  <si>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</si>
  <si>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</si>
  <si>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</si>
  <si>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</si>
  <si>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</si>
  <si>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</si>
  <si>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</si>
  <si>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</si>
  <si>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</si>
  <si>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</si>
  <si>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</si>
  <si>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</si>
  <si>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</si>
  <si>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</si>
  <si>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</si>
  <si>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</si>
  <si>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</si>
  <si>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</si>
  <si>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</si>
  <si>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</si>
  <si>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</si>
  <si>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</si>
  <si>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</si>
  <si>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</si>
  <si>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</si>
  <si>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</si>
  <si>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</si>
  <si>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</si>
  <si>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</si>
  <si>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</si>
  <si>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</si>
  <si>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</si>
  <si>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</si>
  <si>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</si>
  <si>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</si>
  <si>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</si>
  <si>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</si>
  <si>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</si>
  <si>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</si>
  <si>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</si>
  <si>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</si>
  <si>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</si>
  <si>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</si>
  <si>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</si>
  <si>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</si>
  <si>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</si>
  <si>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</si>
  <si>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</si>
  <si>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</si>
  <si>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</si>
  <si>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</si>
  <si>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</si>
  <si>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</si>
  <si>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</si>
  <si>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</si>
  <si>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</si>
  <si>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</si>
  <si>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</si>
  <si>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</si>
  <si>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</si>
  <si>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</si>
  <si>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</si>
  <si>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</si>
  <si>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</si>
  <si>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</si>
  <si>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</si>
  <si>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</si>
  <si>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</si>
  <si>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</si>
  <si>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</si>
  <si>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</si>
  <si>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</si>
  <si>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</si>
  <si>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</si>
  <si>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</si>
  <si>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</si>
  <si>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</si>
  <si>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</si>
  <si>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</si>
  <si>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</si>
  <si>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</si>
  <si>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</si>
  <si>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</si>
  <si>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</si>
  <si>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</si>
  <si>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</si>
  <si>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</si>
  <si>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</si>
  <si>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</si>
  <si>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</si>
  <si>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</si>
  <si>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</si>
  <si>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</si>
  <si>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</si>
  <si>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</si>
  <si>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</si>
  <si>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</si>
  <si>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</si>
  <si>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</si>
  <si>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</si>
  <si>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</si>
  <si>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</si>
  <si>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</si>
  <si>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</si>
  <si>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</si>
  <si>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</si>
  <si>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</si>
  <si>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</si>
  <si>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</si>
  <si>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</si>
  <si>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</si>
  <si>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</si>
  <si>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</si>
  <si>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</si>
  <si>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</si>
  <si>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</si>
  <si>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</si>
  <si>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</si>
  <si>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</si>
  <si>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</si>
  <si>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</si>
  <si>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</si>
  <si>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</si>
  <si>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</si>
  <si>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</si>
  <si>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</si>
  <si>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</si>
  <si>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</si>
  <si>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</si>
  <si>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</si>
  <si>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</si>
  <si>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</si>
  <si>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</si>
  <si>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</si>
  <si>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</si>
  <si>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</si>
  <si>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</si>
  <si>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</si>
  <si>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</si>
  <si>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</si>
  <si>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</si>
  <si>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</si>
  <si>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</si>
  <si>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</si>
  <si>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</si>
  <si>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</si>
  <si>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</si>
  <si>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</si>
  <si>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</si>
  <si>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</si>
  <si>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</si>
  <si>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</si>
  <si>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</si>
  <si>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</si>
  <si>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</si>
  <si>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</si>
  <si>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</si>
  <si>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</si>
  <si>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</si>
  <si>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</si>
  <si>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</si>
  <si>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</si>
  <si>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</si>
  <si>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</si>
  <si>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</si>
  <si>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</si>
  <si>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</si>
  <si>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</si>
  <si>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</si>
  <si>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</si>
  <si>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</si>
  <si>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</si>
  <si>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</si>
  <si>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</si>
  <si>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</si>
  <si>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</si>
  <si>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</si>
  <si>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</si>
  <si>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</si>
  <si>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</si>
  <si>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</si>
  <si>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</si>
  <si>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</si>
  <si>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</si>
  <si>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</si>
  <si>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</si>
  <si>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</si>
  <si>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</si>
  <si>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</si>
  <si>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</si>
  <si>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</si>
  <si>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</si>
  <si>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</si>
  <si>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</si>
  <si>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</si>
  <si>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</si>
  <si>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</si>
  <si>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</si>
  <si>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</si>
  <si>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</si>
  <si>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</si>
  <si>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</si>
  <si>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</si>
  <si>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</si>
  <si>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</si>
  <si>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</si>
  <si>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</si>
  <si>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</si>
  <si>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</si>
  <si>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</si>
  <si>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</si>
  <si>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</si>
  <si>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</si>
  <si>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</si>
  <si>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</si>
  <si>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</si>
  <si>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</si>
  <si>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</si>
  <si>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</si>
  <si>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</si>
  <si>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</si>
  <si>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</si>
  <si>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</si>
  <si>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</si>
  <si>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</si>
  <si>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</si>
  <si>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</si>
  <si>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</si>
  <si>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</si>
  <si>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</si>
  <si>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</si>
  <si>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</si>
  <si>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</si>
  <si>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</si>
  <si>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</si>
  <si>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</si>
  <si>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</si>
  <si>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</si>
  <si>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</si>
  <si>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</si>
  <si>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</si>
  <si>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</si>
  <si>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</si>
  <si>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</si>
  <si>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</si>
  <si>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</si>
  <si>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</si>
  <si>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</si>
  <si>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</si>
  <si>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</si>
  <si>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</si>
  <si>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</si>
  <si>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</si>
  <si>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</si>
  <si>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</si>
  <si>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</si>
  <si>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</si>
  <si>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</si>
  <si>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</si>
  <si>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</si>
  <si>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</si>
  <si>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</si>
  <si>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</si>
  <si>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</si>
  <si>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</si>
  <si>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</si>
  <si>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</si>
  <si>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</si>
  <si>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</si>
  <si>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</si>
  <si>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</si>
  <si>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</si>
  <si>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</si>
  <si>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</si>
  <si>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</si>
  <si>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</si>
  <si>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</si>
  <si>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</si>
  <si>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</si>
  <si>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</si>
  <si>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</si>
  <si>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</si>
  <si>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</si>
  <si>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</si>
  <si>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</si>
  <si>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</si>
  <si>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</si>
  <si>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</si>
  <si>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</si>
  <si>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</si>
  <si>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</si>
  <si>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</si>
  <si>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</si>
  <si>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</si>
  <si>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</si>
  <si>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</si>
  <si>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</si>
  <si>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</si>
  <si>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</si>
  <si>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</si>
  <si>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</si>
  <si>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</si>
  <si>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</si>
  <si>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</si>
  <si>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</si>
  <si>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</si>
  <si>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</si>
  <si>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</si>
  <si>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</si>
  <si>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</si>
  <si>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</si>
  <si>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</si>
  <si>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</si>
  <si>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</si>
  <si>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</si>
  <si>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</si>
  <si>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</si>
  <si>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</si>
  <si>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</si>
  <si>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</si>
  <si>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</si>
  <si>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</si>
  <si>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</si>
  <si>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</si>
  <si>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</si>
  <si>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</si>
  <si>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</si>
  <si>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</si>
  <si>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</si>
  <si>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</si>
  <si>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</si>
  <si>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</si>
  <si>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</si>
  <si>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</si>
  <si>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</si>
  <si>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</si>
  <si>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</si>
  <si>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</si>
  <si>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</si>
  <si>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</si>
  <si>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</si>
  <si>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</si>
  <si>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</si>
  <si>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</si>
  <si>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</si>
  <si>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</si>
  <si>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</si>
  <si>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</si>
  <si>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</si>
  <si>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</si>
  <si>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</si>
  <si>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</si>
  <si>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</si>
  <si>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</si>
  <si>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</si>
  <si>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</si>
  <si>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</si>
  <si>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</si>
  <si>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</si>
  <si>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</si>
  <si>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</si>
  <si>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</si>
  <si>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</si>
  <si>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</si>
  <si>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</si>
  <si>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</si>
  <si>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</si>
  <si>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</si>
  <si>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</si>
  <si>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</si>
  <si>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</si>
  <si>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</si>
  <si>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</si>
  <si>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</si>
  <si>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</si>
  <si>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</si>
  <si>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</si>
  <si>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</si>
  <si>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</si>
  <si>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</si>
  <si>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</si>
  <si>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</si>
  <si>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</si>
  <si>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</si>
  <si>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</si>
  <si>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</si>
  <si>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</si>
  <si>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</si>
  <si>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</si>
  <si>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</si>
  <si>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</si>
  <si>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</si>
  <si>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</si>
  <si>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</si>
  <si>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</si>
  <si>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</si>
  <si>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</si>
  <si>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</si>
  <si>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</si>
  <si>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</si>
  <si>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</si>
  <si>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</si>
  <si>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</si>
  <si>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</si>
  <si>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</si>
  <si>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</si>
  <si>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</si>
  <si>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</si>
  <si>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</si>
  <si>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</si>
  <si>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</si>
  <si>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</si>
  <si>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</si>
  <si>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</si>
  <si>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</si>
  <si>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</si>
  <si>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</si>
  <si>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</si>
  <si>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</si>
  <si>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</si>
  <si>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</si>
  <si>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</si>
  <si>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</si>
  <si>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</si>
  <si>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</si>
  <si>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</si>
  <si>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</si>
  <si>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</si>
  <si>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</si>
  <si>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</si>
  <si>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</si>
  <si>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</si>
  <si>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</si>
  <si>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</si>
  <si>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</si>
  <si>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</si>
  <si>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</si>
  <si>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</si>
  <si>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</si>
  <si>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</si>
  <si>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</si>
  <si>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</si>
  <si>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</si>
  <si>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</si>
  <si>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</si>
  <si>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</si>
  <si>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</si>
  <si>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</si>
  <si>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</si>
  <si>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</si>
  <si>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</si>
  <si>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</si>
  <si>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</si>
  <si>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</si>
  <si>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</si>
  <si>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</si>
  <si>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</si>
  <si>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</si>
  <si>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</si>
  <si>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</si>
  <si>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</si>
  <si>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</si>
  <si>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</si>
  <si>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</si>
  <si>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</si>
  <si>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</si>
  <si>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</si>
  <si>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</si>
  <si>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</si>
  <si>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</si>
  <si>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</si>
  <si>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</si>
  <si>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</si>
  <si>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</si>
  <si>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</si>
  <si>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</si>
  <si>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</si>
  <si>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</si>
  <si>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</si>
  <si>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</si>
  <si>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</si>
  <si>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</si>
  <si>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</si>
  <si>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</si>
  <si>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</si>
  <si>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</si>
  <si>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</si>
  <si>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</si>
  <si>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</si>
  <si>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</si>
  <si>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</si>
  <si>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</si>
  <si>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</si>
  <si>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</si>
  <si>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</si>
  <si>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</si>
  <si>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</si>
  <si>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</si>
  <si>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</si>
  <si>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</si>
  <si>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</si>
  <si>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</si>
  <si>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</si>
  <si>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</si>
  <si>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</si>
  <si>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</si>
  <si>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</si>
  <si>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</si>
  <si>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</si>
  <si>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</si>
  <si>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</si>
  <si>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</si>
  <si>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</si>
  <si>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</si>
  <si>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</si>
  <si>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</si>
  <si>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</si>
  <si>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</si>
  <si>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</si>
  <si>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</si>
  <si>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</si>
  <si>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</si>
  <si>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</si>
  <si>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</si>
  <si>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</si>
  <si>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</si>
  <si>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</si>
  <si>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</si>
  <si>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</si>
  <si>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</si>
  <si>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</si>
  <si>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</si>
  <si>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</si>
  <si>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</si>
  <si>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</si>
  <si>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</si>
  <si>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</si>
  <si>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</si>
  <si>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</si>
  <si>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</si>
  <si>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</si>
  <si>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</si>
  <si>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</si>
  <si>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</si>
  <si>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</si>
  <si>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</si>
  <si>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</si>
  <si>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</si>
  <si>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</si>
  <si>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</si>
  <si>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</si>
  <si>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</si>
  <si>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</si>
  <si>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</si>
  <si>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</si>
  <si>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</si>
  <si>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</si>
  <si>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</si>
  <si>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</si>
  <si>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</si>
  <si>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</si>
  <si>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</si>
  <si>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</si>
  <si>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</si>
  <si>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</si>
  <si>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</si>
  <si>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</si>
  <si>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</si>
  <si>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</si>
  <si>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</si>
  <si>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</si>
  <si>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</si>
  <si>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</si>
  <si>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</si>
  <si>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</si>
  <si>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</si>
  <si>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</si>
  <si>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</si>
  <si>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</si>
  <si>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</si>
  <si>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</si>
  <si>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</si>
  <si>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</si>
  <si>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</si>
  <si>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</si>
  <si>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</si>
  <si>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</si>
  <si>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</si>
  <si>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</si>
  <si>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</si>
  <si>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</si>
  <si>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</si>
  <si>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</si>
  <si>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</si>
  <si>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</si>
  <si>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</si>
  <si>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</si>
  <si>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</si>
  <si>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</si>
  <si>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</si>
  <si>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</si>
  <si>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</si>
  <si>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</si>
  <si>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</si>
  <si>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</si>
  <si>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</si>
  <si>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</si>
  <si>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</si>
  <si>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</si>
  <si>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</si>
  <si>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</si>
  <si>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</si>
  <si>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</si>
  <si>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</si>
  <si>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</si>
  <si>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</si>
  <si>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</si>
  <si>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</si>
  <si>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</si>
  <si>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</si>
  <si>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</si>
  <si>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</si>
  <si>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</si>
  <si>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</si>
  <si>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</si>
  <si>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</si>
  <si>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</si>
  <si>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</si>
  <si>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</si>
  <si>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</si>
  <si>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</si>
  <si>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</si>
  <si>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</si>
  <si>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</si>
  <si>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</si>
  <si>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</si>
  <si>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</si>
  <si>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</si>
  <si>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</si>
  <si>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</si>
  <si>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</si>
  <si>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</si>
  <si>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</si>
  <si>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</si>
  <si>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</si>
  <si>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</si>
  <si>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</si>
  <si>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</si>
  <si>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</si>
  <si>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</si>
  <si>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</si>
  <si>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</si>
  <si>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</si>
  <si>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</si>
  <si>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</si>
  <si>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</si>
  <si>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</si>
  <si>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</si>
  <si>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</si>
  <si>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</si>
  <si>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</si>
  <si>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</si>
  <si>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</si>
  <si>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</si>
  <si>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</si>
  <si>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</si>
  <si>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</si>
  <si>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</si>
  <si>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</si>
  <si>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</si>
  <si>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</si>
  <si>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</si>
  <si>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</si>
  <si>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</si>
  <si>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</si>
  <si>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</si>
  <si>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</si>
  <si>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</si>
  <si>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</si>
  <si>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</si>
  <si>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</si>
  <si>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</si>
  <si>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</si>
  <si>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</si>
  <si>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</si>
  <si>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</si>
  <si>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</si>
  <si>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</si>
  <si>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</si>
  <si>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</si>
  <si>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</si>
  <si>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</si>
  <si>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</si>
  <si>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</si>
  <si>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</si>
  <si>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</si>
  <si>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</si>
  <si>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</si>
  <si>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</si>
  <si>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</si>
  <si>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</si>
  <si>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</si>
  <si>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</si>
  <si>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</si>
  <si>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</si>
  <si>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</si>
  <si>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</si>
  <si>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</si>
  <si>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</si>
  <si>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</si>
  <si>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</si>
  <si>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</si>
  <si>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</si>
  <si>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</si>
  <si>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</si>
  <si>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</si>
  <si>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</si>
  <si>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</si>
  <si>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</si>
  <si>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</si>
  <si>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</si>
  <si>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</si>
  <si>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</si>
  <si>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</si>
  <si>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</si>
  <si>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</si>
  <si>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</si>
  <si>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</si>
  <si>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</si>
  <si>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</si>
  <si>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</si>
  <si>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</si>
  <si>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</si>
  <si>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</si>
  <si>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</si>
  <si>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</si>
  <si>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</si>
  <si>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</si>
  <si>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</si>
  <si>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</si>
  <si>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</si>
  <si>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</si>
  <si>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</si>
  <si>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</si>
  <si>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</si>
  <si>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</si>
  <si>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</si>
  <si>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</si>
  <si>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</si>
  <si>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</si>
  <si>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</si>
  <si>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</si>
  <si>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</si>
  <si>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</si>
  <si>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</si>
  <si>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</si>
  <si>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</si>
  <si>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</si>
  <si>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</si>
  <si>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</si>
  <si>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</si>
  <si>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</si>
  <si>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</si>
  <si>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</si>
  <si>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</si>
  <si>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</si>
  <si>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</si>
  <si>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</si>
  <si>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</si>
  <si>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</si>
  <si>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</si>
  <si>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</si>
  <si>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</si>
  <si>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</si>
  <si>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</si>
  <si>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</si>
  <si>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</si>
  <si>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</si>
  <si>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</si>
  <si>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</si>
  <si>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</si>
  <si>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</si>
  <si>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</si>
  <si>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</si>
  <si>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</si>
  <si>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</si>
  <si>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</si>
  <si>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</si>
  <si>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</si>
  <si>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</si>
  <si>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</si>
  <si>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</si>
  <si>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</si>
  <si>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</si>
  <si>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</si>
  <si>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</si>
  <si>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</si>
  <si>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</si>
  <si>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</si>
  <si>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</si>
  <si>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</si>
  <si>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</si>
  <si>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</si>
  <si>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</si>
  <si>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</si>
  <si>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</si>
  <si>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</si>
  <si>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</si>
  <si>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</si>
  <si>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</si>
  <si>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</si>
  <si>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</si>
  <si>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</si>
  <si>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</si>
  <si>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</si>
  <si>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</si>
  <si>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</si>
  <si>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</si>
  <si>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</si>
  <si>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</si>
  <si>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</si>
  <si>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</si>
  <si>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</si>
  <si>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</si>
  <si>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</si>
  <si>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</si>
  <si>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</si>
  <si>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</si>
  <si>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</si>
  <si>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</si>
  <si>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</si>
  <si>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</si>
  <si>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</si>
  <si>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</si>
  <si>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</si>
  <si>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</si>
  <si>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</si>
  <si>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</si>
  <si>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</si>
  <si>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</si>
  <si>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</si>
  <si>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</si>
  <si>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</si>
  <si>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</si>
  <si>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</si>
  <si>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</si>
  <si>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</si>
  <si>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</si>
  <si>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</si>
  <si>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</si>
  <si>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</si>
  <si>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</si>
  <si>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</si>
  <si>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</si>
  <si>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</si>
  <si>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</si>
  <si>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</si>
  <si>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</si>
  <si>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</si>
  <si>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</si>
  <si>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</si>
  <si>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</si>
  <si>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</si>
  <si>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</si>
  <si>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</si>
  <si>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</si>
  <si>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</si>
  <si>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</si>
  <si>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</si>
  <si>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</si>
  <si>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</si>
  <si>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</si>
  <si>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</si>
  <si>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</si>
  <si>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</si>
  <si>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</si>
  <si>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</si>
  <si>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</si>
  <si>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</si>
  <si>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</si>
  <si>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</si>
  <si>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</si>
  <si>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</si>
  <si>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</si>
  <si>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</si>
  <si>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</si>
  <si>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</si>
  <si>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</si>
  <si>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</si>
  <si>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</si>
  <si>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</si>
  <si>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</si>
  <si>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</si>
  <si>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</si>
  <si>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</si>
  <si>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</si>
  <si>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</si>
  <si>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</si>
  <si>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</si>
  <si>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</si>
  <si>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</si>
  <si>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</si>
  <si>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</si>
  <si>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</si>
  <si>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</si>
  <si>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</si>
  <si>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</si>
  <si>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</si>
  <si>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</si>
  <si>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</si>
  <si>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</si>
  <si>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</si>
  <si>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</si>
  <si>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</si>
  <si>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</si>
  <si>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</si>
  <si>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</si>
  <si>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</si>
  <si>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</si>
  <si>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</si>
  <si>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</si>
  <si>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</si>
  <si>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</si>
  <si>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</si>
  <si>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</si>
  <si>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</si>
  <si>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</si>
  <si>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</si>
  <si>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</si>
  <si>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</si>
  <si>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</si>
  <si>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</si>
  <si>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</si>
  <si>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</si>
  <si>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</si>
  <si>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</si>
  <si>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</si>
  <si>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</si>
  <si>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</si>
  <si>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</si>
  <si>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</si>
  <si>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</si>
  <si>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</si>
  <si>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</si>
  <si>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</si>
  <si>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</si>
  <si>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</si>
  <si>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</si>
  <si>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</si>
  <si>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</si>
  <si>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</si>
  <si>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</si>
  <si>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</si>
  <si>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</si>
  <si>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</si>
  <si>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</si>
  <si>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</si>
  <si>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</si>
  <si>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</si>
  <si>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</si>
  <si>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</si>
  <si>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</si>
  <si>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</si>
  <si>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</si>
  <si>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</si>
  <si>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</si>
  <si>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</si>
  <si>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</si>
  <si>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</si>
  <si>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</si>
  <si>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</si>
  <si>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</si>
  <si>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</si>
  <si>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</si>
  <si>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</si>
  <si>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</si>
  <si>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</si>
  <si>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</si>
  <si>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</si>
  <si>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</si>
  <si>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</si>
  <si>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</si>
  <si>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</si>
  <si>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</si>
  <si>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</si>
  <si>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</si>
  <si>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</si>
  <si>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</si>
  <si>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</si>
  <si>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</si>
  <si>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</si>
  <si>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</si>
  <si>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</si>
  <si>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</si>
  <si>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</si>
  <si>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</si>
  <si>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</si>
  <si>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</si>
  <si>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</si>
  <si>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</si>
  <si>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</si>
  <si>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</si>
  <si>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</si>
  <si>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</si>
  <si>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</si>
  <si>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</si>
  <si>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</si>
  <si>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</si>
  <si>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</si>
  <si>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</si>
  <si>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</si>
  <si>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</si>
  <si>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</si>
  <si>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</si>
  <si>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</si>
  <si>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</si>
  <si>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</si>
  <si>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</si>
  <si>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</si>
  <si>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</si>
  <si>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</si>
  <si>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</si>
  <si>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</si>
  <si>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</si>
  <si>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</si>
  <si>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</si>
  <si>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</si>
  <si>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</si>
  <si>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</si>
  <si>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</si>
  <si>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</si>
  <si>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</si>
  <si>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</si>
  <si>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</si>
  <si>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</si>
  <si>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</si>
  <si>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</si>
  <si>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</si>
  <si>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</si>
  <si>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</si>
  <si>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</si>
  <si>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</si>
  <si>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</si>
  <si>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</si>
  <si>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</si>
  <si>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</si>
  <si>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</si>
  <si>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</si>
  <si>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</si>
  <si>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</si>
  <si>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</si>
  <si>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</si>
  <si>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</si>
  <si>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</si>
  <si>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</si>
  <si>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</si>
  <si>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</si>
  <si>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</si>
  <si>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</si>
  <si>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</si>
  <si>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</si>
  <si>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</si>
  <si>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</si>
  <si>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</si>
  <si>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</si>
  <si>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</si>
  <si>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</si>
  <si>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</si>
  <si>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</si>
  <si>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</si>
  <si>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</si>
  <si>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</si>
  <si>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</si>
  <si>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</si>
  <si>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</si>
  <si>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</si>
  <si>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</si>
  <si>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</si>
  <si>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</si>
  <si>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</si>
  <si>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</si>
  <si>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</si>
  <si>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</si>
  <si>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</si>
  <si>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</si>
  <si>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</si>
  <si>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</si>
  <si>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</si>
  <si>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</si>
  <si>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</si>
  <si>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</si>
  <si>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</si>
  <si>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</si>
  <si>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</si>
  <si>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</si>
  <si>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</si>
  <si>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</si>
  <si>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</si>
  <si>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</si>
  <si>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</si>
  <si>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</si>
  <si>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</si>
  <si>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</si>
  <si>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</si>
  <si>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</si>
  <si>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</si>
  <si>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</si>
  <si>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</si>
  <si>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</si>
  <si>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</si>
  <si>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</si>
  <si>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</si>
  <si>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</si>
  <si>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</si>
  <si>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</si>
  <si>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</si>
  <si>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</si>
  <si>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</si>
  <si>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</si>
  <si>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</si>
  <si>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</si>
  <si>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</si>
  <si>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</si>
  <si>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</si>
  <si>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</si>
  <si>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</si>
  <si>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</si>
  <si>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</si>
  <si>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</si>
  <si>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</si>
  <si>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</si>
  <si>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</si>
  <si>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</si>
  <si>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</si>
  <si>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</si>
  <si>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</si>
  <si>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</si>
  <si>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</si>
  <si>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</si>
  <si>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</si>
  <si>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</si>
  <si>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</si>
  <si>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</si>
  <si>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</si>
  <si>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</si>
  <si>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</si>
  <si>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</si>
  <si>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</si>
  <si>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</si>
  <si>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</si>
  <si>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</si>
  <si>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</si>
  <si>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</si>
  <si>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</si>
  <si>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</si>
  <si>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</si>
  <si>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</si>
  <si>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</si>
  <si>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</si>
  <si>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</si>
  <si>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</si>
  <si>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</si>
  <si>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</si>
  <si>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</si>
  <si>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</si>
  <si>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</si>
  <si>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</si>
  <si>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</si>
  <si>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</si>
  <si>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</si>
  <si>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</si>
  <si>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</si>
  <si>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</si>
  <si>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</si>
  <si>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</si>
  <si>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</si>
  <si>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</si>
  <si>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</si>
  <si>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</si>
  <si>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</si>
  <si>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</si>
  <si>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</si>
  <si>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</si>
  <si>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</si>
  <si>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</si>
  <si>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</si>
  <si>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</si>
  <si>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</si>
  <si>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</si>
  <si>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</si>
  <si>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</si>
  <si>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</si>
  <si>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</si>
  <si>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</si>
  <si>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</si>
  <si>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</si>
  <si>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</si>
  <si>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</si>
  <si>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</si>
  <si>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</si>
  <si>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</si>
  <si>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</si>
  <si>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</si>
  <si>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</si>
  <si>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</si>
  <si>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</si>
  <si>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</si>
  <si>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</si>
  <si>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</si>
  <si>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</si>
  <si>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</si>
  <si>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</si>
  <si>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</si>
  <si>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</si>
  <si>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</si>
  <si>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</si>
  <si>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</si>
  <si>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</si>
  <si>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</si>
  <si>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</si>
  <si>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</si>
  <si>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</si>
  <si>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</si>
  <si>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</si>
  <si>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</si>
  <si>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</si>
  <si>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</si>
  <si>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</si>
  <si>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</si>
  <si>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</si>
  <si>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</si>
  <si>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</si>
  <si>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</si>
  <si>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</si>
  <si>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</si>
  <si>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</si>
  <si>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</si>
  <si>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</si>
  <si>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</si>
  <si>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</si>
  <si>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</si>
  <si>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</si>
  <si>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</si>
  <si>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</si>
  <si>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</si>
  <si>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</si>
  <si>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</si>
  <si>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</si>
  <si>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</si>
  <si>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</si>
  <si>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</si>
  <si>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</si>
  <si>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</si>
  <si>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</si>
  <si>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</si>
  <si>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</si>
  <si>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</si>
  <si>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</si>
  <si>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</si>
  <si>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</si>
  <si>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</si>
  <si>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</si>
  <si>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</si>
  <si>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</si>
  <si>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</si>
  <si>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</si>
  <si>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</si>
  <si>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</si>
  <si>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</si>
  <si>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</si>
  <si>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</si>
  <si>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</si>
  <si>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</si>
  <si>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</si>
  <si>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</si>
  <si>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</si>
  <si>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</si>
  <si>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</si>
  <si>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</si>
  <si>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</si>
  <si>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</si>
  <si>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</si>
  <si>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</si>
  <si>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</si>
  <si>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</si>
  <si>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</si>
  <si>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</si>
  <si>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</si>
  <si>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</si>
  <si>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</si>
  <si>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</si>
  <si>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</si>
  <si>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</si>
  <si>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</si>
  <si>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</si>
  <si>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</si>
  <si>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</si>
  <si>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</si>
  <si>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</si>
  <si>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</si>
  <si>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</si>
  <si>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</si>
  <si>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</si>
  <si>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</si>
  <si>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</si>
  <si>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</si>
  <si>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</si>
  <si>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</si>
  <si>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</si>
  <si>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</si>
  <si>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</si>
  <si>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</si>
  <si>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</si>
  <si>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</si>
  <si>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</si>
  <si>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</si>
  <si>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</si>
  <si>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</si>
  <si>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</si>
  <si>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</si>
  <si>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</si>
  <si>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</si>
  <si>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</si>
  <si>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</si>
  <si>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</si>
  <si>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</si>
  <si>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</si>
  <si>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</si>
  <si>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</si>
  <si>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</si>
  <si>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</si>
  <si>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</si>
  <si>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</si>
  <si>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</si>
  <si>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</si>
  <si>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</si>
  <si>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</si>
  <si>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</si>
  <si>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</si>
  <si>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</si>
  <si>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</si>
  <si>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</si>
  <si>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</si>
  <si>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</si>
  <si>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</si>
  <si>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</si>
  <si>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</si>
  <si>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</si>
  <si>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</si>
  <si>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</si>
  <si>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</si>
  <si>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</si>
  <si>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</si>
  <si>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</si>
  <si>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</si>
  <si>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</si>
  <si>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</si>
  <si>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</si>
  <si>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</si>
  <si>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</si>
  <si>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</si>
  <si>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</si>
  <si>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</si>
  <si>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</si>
  <si>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</si>
  <si>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</si>
  <si>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</si>
  <si>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</si>
  <si>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</si>
  <si>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</si>
  <si>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</si>
  <si>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</si>
  <si>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</si>
  <si>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</si>
  <si>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</si>
  <si>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</si>
  <si>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</si>
  <si>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</si>
  <si>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</si>
  <si>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</si>
  <si>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</si>
  <si>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</si>
  <si>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</si>
  <si>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</si>
  <si>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</si>
  <si>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</si>
  <si>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</si>
  <si>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</si>
  <si>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</si>
  <si>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</si>
  <si>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</si>
  <si>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</si>
  <si>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</si>
  <si>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</si>
  <si>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</si>
  <si>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</si>
  <si>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</si>
  <si>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</si>
  <si>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</si>
  <si>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</si>
  <si>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</si>
  <si>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</si>
  <si>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</si>
  <si>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</si>
  <si>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</si>
  <si>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</si>
  <si>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</si>
  <si>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</si>
  <si>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</si>
  <si>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</si>
  <si>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</si>
  <si>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</si>
  <si>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</si>
  <si>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</si>
  <si>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</si>
  <si>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</si>
  <si>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</si>
  <si>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</si>
  <si>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</si>
  <si>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</si>
  <si>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</si>
  <si>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</si>
  <si>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</si>
  <si>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</si>
  <si>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</si>
  <si>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</si>
  <si>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</si>
  <si>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</si>
  <si>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</si>
  <si>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</si>
  <si>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</si>
  <si>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</si>
  <si>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</si>
  <si>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</si>
  <si>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</si>
  <si>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</si>
  <si>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</si>
  <si>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</si>
  <si>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</si>
  <si>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</si>
  <si>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</si>
  <si>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</si>
  <si>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</si>
  <si>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</si>
  <si>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</si>
  <si>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</si>
  <si>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</si>
  <si>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</si>
  <si>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</si>
  <si>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</si>
  <si>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</si>
  <si>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</si>
  <si>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</si>
  <si>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</si>
  <si>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</si>
  <si>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</si>
  <si>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</si>
  <si>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</si>
  <si>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</si>
  <si>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</si>
  <si>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</si>
  <si>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</si>
  <si>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</si>
  <si>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</si>
  <si>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</si>
  <si>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</si>
  <si>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</si>
  <si>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</si>
  <si>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</si>
  <si>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</si>
  <si>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</si>
  <si>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</si>
  <si>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</si>
  <si>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</si>
  <si>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</si>
  <si>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</si>
  <si>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</si>
  <si>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</si>
  <si>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</si>
  <si>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</si>
  <si>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</si>
  <si>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</si>
  <si>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</si>
  <si>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</si>
  <si>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</si>
  <si>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</si>
  <si>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</si>
  <si>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</si>
  <si>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</si>
  <si>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</si>
  <si>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</si>
  <si>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</si>
  <si>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</si>
  <si>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</si>
  <si>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</si>
  <si>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</si>
  <si>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</si>
  <si>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</si>
  <si>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</si>
  <si>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</si>
  <si>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</si>
  <si>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</si>
  <si>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</si>
  <si>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</si>
  <si>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</si>
  <si>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</si>
  <si>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</si>
  <si>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</si>
  <si>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</si>
  <si>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</si>
  <si>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</si>
  <si>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</si>
  <si>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</si>
  <si>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</si>
  <si>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</si>
  <si>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</si>
  <si>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</si>
  <si>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</si>
  <si>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</si>
  <si>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</si>
  <si>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</si>
  <si>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</si>
  <si>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</si>
  <si>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</si>
  <si>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</si>
  <si>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</si>
  <si>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</si>
  <si>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</si>
  <si>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</si>
  <si>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</si>
  <si>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</si>
  <si>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</si>
  <si>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</si>
  <si>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</si>
  <si>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</si>
  <si>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</si>
  <si>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</si>
  <si>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</si>
  <si>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</si>
  <si>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</si>
  <si>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</si>
  <si>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</si>
  <si>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</si>
  <si>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</si>
  <si>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</si>
  <si>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</si>
  <si>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</si>
  <si>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</si>
  <si>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</si>
  <si>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</si>
  <si>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</si>
  <si>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</si>
  <si>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</si>
  <si>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</si>
  <si>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</si>
  <si>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</si>
  <si>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</si>
  <si>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</si>
  <si>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</si>
  <si>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</si>
  <si>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</si>
  <si>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</si>
  <si>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</si>
  <si>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</si>
  <si>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</si>
  <si>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</si>
  <si>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</si>
  <si>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</si>
  <si>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</si>
  <si>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</si>
  <si>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</si>
  <si>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</si>
  <si>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</si>
  <si>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</si>
  <si>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</si>
  <si>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</si>
  <si>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</si>
  <si>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</si>
  <si>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</si>
  <si>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</si>
  <si>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</si>
  <si>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</si>
  <si>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</si>
  <si>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</si>
  <si>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</si>
  <si>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</si>
  <si>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</si>
  <si>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</si>
  <si>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</si>
  <si>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</si>
  <si>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</si>
  <si>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</si>
  <si>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</si>
  <si>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</si>
  <si>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</si>
  <si>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</si>
  <si>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</si>
  <si>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</si>
  <si>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</si>
  <si>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</si>
  <si>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</si>
  <si>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</si>
  <si>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</si>
  <si>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</si>
  <si>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</si>
  <si>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</si>
  <si>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</si>
  <si>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</si>
  <si>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</si>
  <si>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</si>
  <si>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</si>
  <si>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</si>
  <si>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</si>
  <si>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</si>
  <si>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</si>
  <si>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</si>
  <si>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</si>
  <si>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</si>
  <si>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</si>
  <si>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</si>
  <si>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</si>
  <si>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</si>
  <si>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</si>
  <si>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</si>
  <si>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</si>
  <si>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</si>
  <si>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</si>
  <si>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</si>
  <si>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</si>
  <si>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</si>
  <si>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</si>
  <si>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</si>
  <si>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</si>
  <si>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</si>
  <si>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</si>
  <si>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</si>
  <si>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</si>
  <si>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</si>
  <si>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</si>
  <si>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</si>
  <si>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</si>
  <si>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</si>
  <si>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</si>
  <si>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</si>
  <si>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</si>
  <si>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</si>
  <si>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</si>
  <si>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</si>
  <si>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</si>
  <si>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</si>
  <si>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</si>
  <si>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</si>
  <si>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</si>
  <si>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</si>
  <si>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</si>
  <si>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</si>
  <si>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</si>
  <si>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</si>
  <si>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</si>
  <si>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</si>
  <si>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</si>
  <si>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</si>
  <si>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</si>
  <si>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</si>
  <si>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</si>
  <si>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</si>
  <si>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</si>
  <si>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</si>
  <si>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</si>
  <si>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</si>
  <si>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</si>
  <si>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</si>
  <si>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</si>
  <si>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</si>
  <si>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</si>
  <si>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</si>
  <si>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</si>
  <si>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</si>
  <si>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</si>
  <si>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</si>
  <si>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</si>
  <si>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</si>
  <si>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</si>
  <si>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</si>
  <si>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</si>
  <si>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</si>
  <si>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</si>
  <si>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</si>
  <si>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</si>
  <si>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</si>
  <si>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</si>
  <si>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</si>
  <si>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</si>
  <si>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</si>
  <si>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</si>
  <si>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</si>
  <si>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</si>
  <si>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</si>
  <si>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</si>
  <si>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</si>
  <si>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</si>
  <si>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</si>
  <si>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</si>
  <si>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</si>
  <si>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</si>
  <si>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</si>
  <si>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</si>
  <si>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</si>
  <si>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</si>
  <si>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</si>
  <si>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</si>
  <si>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</si>
  <si>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</si>
  <si>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</si>
  <si>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</si>
  <si>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</si>
  <si>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</si>
  <si>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</si>
  <si>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</si>
  <si>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</si>
  <si>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</si>
  <si>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</si>
  <si>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</si>
  <si>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</si>
  <si>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</si>
  <si>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</si>
  <si>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</si>
  <si>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</si>
  <si>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</si>
  <si>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</si>
  <si>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</si>
  <si>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</si>
  <si>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</si>
  <si>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</si>
  <si>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</si>
  <si>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</si>
  <si>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</si>
  <si>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</si>
  <si>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</si>
  <si>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</si>
  <si>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</si>
  <si>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</si>
  <si>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</si>
  <si>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</si>
  <si>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</si>
  <si>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</si>
  <si>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</si>
  <si>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</si>
  <si>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</si>
  <si>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</si>
  <si>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</si>
  <si>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</si>
  <si>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</si>
  <si>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</si>
  <si>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</si>
  <si>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</si>
  <si>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</si>
  <si>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</si>
  <si>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</si>
  <si>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</si>
  <si>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</si>
  <si>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</si>
  <si>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</si>
  <si>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</si>
  <si>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</si>
  <si>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</si>
  <si>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</si>
  <si>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</si>
  <si>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</si>
  <si>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</si>
  <si>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</si>
  <si>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</si>
  <si>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</si>
  <si>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</si>
  <si>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</si>
  <si>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</si>
  <si>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</si>
  <si>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</si>
  <si>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</si>
  <si>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</si>
  <si>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</si>
  <si>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</si>
  <si>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</si>
  <si>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</si>
  <si>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</si>
  <si>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</si>
  <si>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</si>
  <si>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</si>
  <si>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</si>
  <si>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</si>
  <si>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</si>
  <si>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</si>
  <si>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</si>
  <si>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</si>
  <si>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</si>
  <si>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</si>
  <si>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</si>
  <si>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</si>
  <si>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</si>
  <si>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</si>
  <si>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</si>
  <si>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</si>
  <si>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</si>
  <si>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</si>
  <si>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</si>
  <si>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</si>
  <si>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</si>
  <si>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</si>
  <si>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</si>
  <si>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</si>
  <si>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</si>
  <si>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</si>
  <si>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</si>
  <si>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</si>
  <si>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</si>
  <si>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</si>
  <si>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</si>
  <si>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</si>
  <si>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</si>
  <si>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</si>
  <si>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</si>
  <si>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</si>
  <si>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</si>
  <si>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</si>
  <si>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</si>
  <si>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</si>
  <si>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</si>
  <si>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</si>
  <si>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</si>
  <si>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</si>
  <si>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</si>
  <si>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</si>
  <si>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</si>
  <si>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</si>
  <si>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</si>
  <si>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</si>
  <si>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</si>
  <si>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</si>
  <si>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</si>
  <si>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</si>
  <si>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</si>
  <si>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</si>
  <si>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</si>
  <si>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</si>
  <si>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</si>
  <si>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</si>
  <si>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</si>
  <si>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</si>
  <si>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</si>
  <si>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</si>
  <si>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</si>
  <si>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</si>
  <si>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</si>
  <si>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</si>
  <si>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</si>
  <si>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</si>
  <si>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</si>
  <si>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</si>
  <si>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</si>
  <si>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</si>
  <si>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</si>
  <si>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</si>
  <si>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</si>
  <si>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</si>
  <si>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</si>
  <si>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</si>
  <si>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</si>
  <si>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</si>
  <si>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</si>
  <si>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</si>
  <si>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</si>
  <si>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</si>
  <si>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</si>
  <si>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</si>
  <si>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</si>
  <si>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</si>
  <si>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</si>
  <si>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</si>
  <si>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</si>
  <si>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</si>
  <si>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</si>
  <si>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</si>
  <si>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</si>
  <si>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</si>
  <si>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</si>
  <si>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</si>
  <si>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</si>
  <si>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</si>
  <si>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</si>
  <si>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</si>
  <si>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</si>
  <si>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</si>
  <si>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</si>
  <si>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</si>
  <si>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</si>
  <si>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</si>
  <si>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</si>
  <si>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</si>
  <si>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</si>
  <si>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</si>
  <si>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</si>
  <si>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</si>
  <si>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</si>
  <si>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</si>
  <si>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</si>
  <si>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</si>
  <si>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</si>
  <si>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</si>
  <si>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</si>
  <si>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</si>
  <si>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</si>
  <si>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</si>
  <si>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</si>
  <si>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</si>
  <si>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</si>
  <si>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</si>
  <si>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</si>
  <si>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</si>
  <si>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</si>
  <si>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</si>
  <si>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</si>
  <si>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</si>
  <si>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</si>
  <si>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</si>
  <si>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</si>
  <si>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</si>
  <si>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</si>
  <si>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</si>
  <si>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</si>
  <si>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</si>
  <si>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</si>
  <si>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</si>
  <si>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</si>
  <si>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</si>
  <si>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</si>
  <si>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</si>
  <si>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</si>
  <si>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</si>
  <si>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</si>
  <si>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</si>
  <si>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</si>
  <si>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</si>
  <si>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</si>
  <si>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</si>
  <si>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</si>
  <si>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</si>
  <si>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</si>
  <si>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</si>
  <si>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</si>
  <si>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</si>
  <si>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</si>
  <si>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</si>
  <si>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</si>
  <si>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</si>
  <si>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</si>
  <si>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</si>
  <si>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</si>
  <si>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</si>
  <si>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</si>
  <si>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</si>
  <si>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</si>
  <si>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</si>
  <si>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</si>
  <si>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</si>
  <si>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</si>
  <si>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</si>
  <si>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</si>
  <si>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</si>
  <si>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</si>
  <si>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</si>
  <si>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</si>
  <si>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</si>
  <si>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</si>
  <si>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</si>
  <si>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</si>
  <si>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</si>
  <si>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</si>
  <si>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</si>
  <si>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</si>
  <si>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</si>
  <si>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</si>
  <si>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</si>
  <si>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</si>
  <si>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</si>
  <si>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</si>
  <si>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</si>
  <si>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</si>
  <si>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</si>
  <si>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</si>
  <si>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</si>
  <si>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</si>
  <si>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</si>
  <si>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</si>
  <si>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</si>
  <si>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</si>
  <si>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</si>
  <si>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</si>
  <si>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</si>
  <si>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</si>
  <si>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</si>
  <si>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</si>
  <si>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</si>
  <si>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</si>
  <si>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</si>
  <si>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</si>
  <si>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</si>
  <si>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</si>
  <si>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</si>
  <si>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</si>
  <si>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</si>
  <si>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</si>
  <si>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</si>
  <si>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</si>
  <si>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</si>
  <si>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</si>
  <si>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</si>
  <si>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</si>
  <si>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</si>
  <si>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</si>
  <si>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</si>
  <si>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</si>
  <si>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</si>
  <si>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</si>
  <si>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</si>
  <si>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</si>
  <si>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</si>
  <si>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</si>
  <si>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</si>
  <si>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</si>
  <si>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</si>
  <si>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</si>
  <si>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</si>
  <si>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</si>
  <si>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</si>
  <si>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</si>
  <si>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</si>
  <si>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</si>
  <si>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</si>
  <si>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</si>
  <si>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</si>
  <si>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</si>
  <si>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</si>
  <si>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</si>
  <si>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</si>
  <si>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</si>
  <si>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</si>
  <si>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</si>
  <si>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</si>
  <si>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</si>
  <si>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</si>
  <si>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</si>
  <si>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</si>
  <si>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</si>
  <si>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</si>
  <si>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</si>
  <si>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</si>
  <si>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</si>
  <si>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</si>
  <si>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</si>
  <si>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</si>
  <si>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</si>
  <si>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</si>
  <si>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</si>
  <si>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</si>
  <si>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</si>
  <si>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</si>
  <si>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</si>
  <si>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</si>
  <si>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</si>
  <si>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</si>
  <si>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</si>
  <si>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</si>
  <si>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</si>
  <si>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</si>
  <si>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</si>
  <si>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</si>
  <si>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</si>
  <si>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</si>
  <si>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</si>
  <si>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</si>
  <si>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</si>
  <si>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</si>
  <si>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</si>
  <si>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</si>
  <si>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</si>
  <si>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</si>
  <si>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</si>
  <si>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</si>
  <si>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</si>
  <si>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</si>
  <si>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</si>
  <si>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</si>
  <si>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</si>
  <si>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</si>
  <si>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</si>
  <si>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</si>
  <si>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</si>
  <si>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</si>
  <si>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</si>
  <si>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</si>
  <si>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</si>
  <si>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</si>
  <si>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</si>
  <si>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</si>
  <si>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</si>
  <si>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</si>
  <si>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</si>
  <si>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</si>
  <si>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</si>
  <si>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</si>
  <si>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</si>
  <si>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</si>
  <si>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</si>
  <si>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</si>
  <si>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</si>
  <si>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</si>
  <si>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</si>
  <si>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</si>
  <si>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</si>
  <si>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</si>
  <si>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</si>
  <si>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</si>
  <si>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</si>
  <si>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</si>
  <si>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</si>
  <si>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</si>
  <si>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</si>
  <si>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</si>
  <si>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</si>
  <si>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</si>
  <si>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</si>
  <si>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</si>
  <si>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</si>
  <si>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</si>
  <si>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</si>
  <si>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</si>
  <si>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</si>
  <si>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</si>
  <si>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</si>
  <si>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</si>
  <si>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</si>
  <si>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</si>
  <si>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</si>
  <si>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</si>
  <si>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</si>
  <si>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</si>
  <si>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</si>
  <si>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</si>
  <si>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</si>
  <si>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</si>
  <si>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</si>
  <si>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</si>
  <si>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</si>
  <si>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</si>
  <si>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</si>
  <si>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</si>
  <si>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</si>
  <si>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</si>
  <si>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</si>
  <si>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</si>
  <si>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</si>
  <si>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</si>
  <si>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</si>
  <si>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</si>
  <si>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</si>
  <si>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</si>
  <si>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</si>
  <si>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</si>
  <si>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</si>
  <si>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</si>
  <si>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</si>
  <si>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</si>
  <si>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</si>
  <si>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</si>
  <si>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</si>
  <si>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</si>
  <si>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</si>
  <si>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</si>
  <si>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</si>
  <si>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</si>
  <si>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</si>
  <si>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</si>
  <si>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</si>
  <si>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</si>
  <si>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</si>
  <si>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</si>
  <si>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</si>
  <si>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</si>
  <si>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</si>
  <si>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</si>
  <si>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</si>
  <si>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</si>
  <si>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</si>
  <si>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</si>
  <si>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</si>
  <si>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</si>
  <si>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</si>
  <si>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</si>
  <si>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</si>
  <si>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</si>
  <si>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</si>
  <si>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</si>
  <si>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</si>
  <si>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</si>
  <si>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</si>
  <si>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</si>
  <si>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</si>
  <si>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</si>
  <si>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</si>
  <si>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</si>
  <si>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</si>
  <si>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</si>
  <si>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</si>
  <si>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</si>
  <si>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</si>
  <si>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</si>
  <si>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</si>
  <si>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</si>
  <si>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</si>
  <si>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</si>
  <si>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</si>
  <si>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</si>
  <si>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</si>
  <si>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</si>
  <si>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</si>
  <si>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</si>
  <si>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</si>
  <si>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</si>
  <si>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</si>
  <si>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</si>
  <si>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</si>
  <si>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</si>
  <si>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</si>
  <si>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</si>
  <si>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</si>
  <si>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</si>
  <si>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</si>
  <si>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</si>
  <si>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</si>
  <si>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</si>
  <si>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</si>
  <si>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</si>
  <si>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</si>
  <si>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</si>
  <si>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</si>
  <si>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</si>
  <si>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</si>
  <si>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</si>
  <si>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</si>
  <si>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</si>
  <si>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</si>
  <si>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</si>
  <si>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</si>
  <si>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</si>
  <si>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</si>
  <si>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</si>
  <si>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</si>
  <si>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</si>
  <si>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</si>
  <si>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</si>
  <si>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</si>
  <si>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</si>
  <si>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</si>
  <si>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</si>
  <si>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</si>
  <si>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</si>
  <si>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</si>
  <si>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</si>
  <si>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</si>
  <si>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</si>
  <si>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</si>
  <si>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</si>
  <si>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</si>
  <si>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</si>
  <si>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</si>
  <si>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</si>
  <si>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</si>
  <si>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</si>
  <si>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</si>
  <si>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</si>
  <si>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</si>
  <si>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</si>
  <si>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</si>
  <si>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</si>
  <si>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</si>
  <si>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</si>
  <si>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</si>
  <si>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</si>
  <si>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</si>
  <si>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</si>
  <si>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</si>
  <si>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</si>
  <si>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</si>
  <si>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</si>
  <si>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</si>
  <si>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</si>
  <si>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</si>
  <si>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</si>
  <si>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</si>
  <si>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</si>
  <si>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</si>
  <si>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</si>
  <si>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</si>
  <si>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</si>
  <si>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</si>
  <si>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</si>
  <si>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</si>
  <si>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</si>
  <si>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</si>
  <si>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</si>
  <si>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</si>
  <si>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</si>
  <si>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</si>
  <si>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</si>
  <si>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</si>
  <si>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</si>
  <si>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</si>
  <si>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</si>
  <si>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</si>
  <si>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</si>
  <si>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</si>
  <si>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</si>
  <si>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</si>
  <si>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</si>
  <si>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</si>
  <si>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</si>
  <si>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</si>
  <si>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</si>
  <si>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</si>
  <si>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</si>
  <si>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</si>
  <si>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</si>
  <si>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</si>
  <si>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</si>
  <si>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</si>
  <si>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</si>
  <si>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</si>
  <si>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</si>
  <si>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</si>
  <si>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</si>
  <si>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</si>
  <si>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</si>
  <si>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</si>
  <si>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</si>
  <si>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</si>
  <si>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</si>
  <si>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</si>
  <si>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</si>
  <si>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</si>
  <si>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</si>
  <si>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</si>
  <si>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</si>
  <si>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</si>
  <si>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</si>
  <si>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</si>
  <si>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</si>
  <si>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</si>
  <si>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</si>
  <si>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</si>
  <si>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</si>
  <si>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</si>
  <si>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</si>
  <si>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</si>
  <si>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</si>
  <si>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</si>
  <si>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</si>
  <si>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</si>
  <si>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</si>
  <si>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</si>
  <si>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</si>
  <si>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</si>
  <si>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</si>
  <si>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</si>
  <si>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</si>
  <si>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</si>
  <si>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</si>
  <si>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</si>
  <si>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</si>
  <si>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</si>
  <si>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</si>
  <si>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</si>
  <si>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</si>
  <si>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</si>
  <si>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</si>
  <si>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</si>
  <si>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</si>
  <si>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</si>
  <si>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</si>
  <si>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</si>
  <si>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</si>
  <si>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</si>
  <si>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</si>
  <si>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</si>
  <si>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</si>
  <si>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</si>
  <si>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</si>
  <si>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</si>
  <si>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</si>
  <si>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</si>
  <si>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</si>
  <si>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</si>
  <si>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</si>
  <si>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</si>
  <si>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</si>
  <si>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</si>
  <si>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</si>
  <si>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</si>
  <si>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</si>
  <si>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</si>
  <si>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</si>
  <si>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</si>
  <si>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</si>
  <si>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</si>
  <si>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</si>
  <si>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</si>
  <si>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</si>
  <si>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</si>
  <si>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</si>
  <si>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</si>
  <si>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</si>
  <si>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</si>
  <si>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</si>
  <si>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</si>
  <si>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</si>
  <si>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</si>
  <si>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</si>
  <si>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</si>
  <si>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</si>
  <si>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</si>
  <si>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</si>
  <si>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</si>
  <si>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</si>
  <si>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</si>
  <si>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</si>
  <si>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</si>
  <si>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</si>
  <si>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</si>
  <si>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</si>
  <si>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</si>
  <si>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</si>
  <si>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</si>
  <si>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</si>
  <si>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</si>
  <si>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</si>
  <si>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</si>
  <si>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</si>
  <si>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</si>
  <si>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</si>
  <si>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</si>
  <si>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</si>
  <si>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</si>
  <si>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</si>
  <si>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</si>
  <si>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</si>
  <si>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</si>
  <si>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</si>
  <si>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</si>
  <si>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</si>
  <si>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</si>
  <si>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</si>
  <si>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</si>
  <si>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</si>
  <si>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</si>
  <si>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</si>
  <si>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</si>
  <si>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</si>
  <si>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</si>
  <si>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</si>
  <si>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</si>
  <si>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</si>
  <si>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</si>
  <si>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</si>
  <si>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</si>
  <si>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</si>
  <si>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</si>
  <si>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</si>
  <si>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</si>
  <si>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</si>
  <si>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</si>
  <si>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</si>
  <si>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</si>
  <si>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</si>
  <si>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</si>
  <si>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</si>
  <si>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</si>
  <si>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</si>
  <si>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</si>
  <si>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</si>
  <si>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</si>
  <si>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</si>
  <si>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</si>
  <si>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</si>
  <si>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</si>
  <si>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</si>
  <si>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</si>
  <si>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</si>
  <si>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</si>
  <si>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</si>
  <si>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</si>
  <si>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</si>
  <si>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</si>
  <si>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</si>
  <si>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</si>
  <si>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</si>
  <si>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</si>
  <si>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</si>
  <si>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</si>
  <si>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</si>
  <si>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</si>
  <si>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</si>
  <si>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</si>
  <si>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</si>
  <si>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</si>
  <si>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</si>
  <si>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</si>
  <si>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</si>
  <si>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</si>
  <si>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</si>
  <si>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</si>
  <si>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</si>
  <si>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</si>
  <si>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</si>
  <si>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</si>
  <si>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</si>
  <si>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</si>
  <si>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</si>
  <si>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</si>
  <si>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</si>
  <si>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</si>
  <si>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</si>
  <si>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</si>
  <si>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</si>
  <si>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</si>
  <si>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</si>
  <si>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</si>
  <si>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</si>
  <si>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</si>
  <si>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</si>
  <si>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</si>
  <si>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</si>
  <si>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</si>
  <si>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</si>
  <si>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</si>
  <si>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</si>
  <si>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</si>
  <si>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</si>
  <si>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</si>
  <si>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</si>
  <si>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</si>
  <si>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</si>
  <si>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</si>
  <si>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</si>
  <si>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</si>
  <si>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</si>
  <si>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</si>
  <si>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</si>
  <si>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</si>
  <si>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</si>
  <si>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</si>
  <si>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</si>
  <si>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</si>
  <si>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</si>
  <si>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</si>
  <si>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</si>
  <si>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</si>
  <si>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</si>
  <si>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</si>
  <si>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</si>
  <si>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</si>
  <si>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</si>
  <si>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</si>
  <si>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</si>
  <si>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</si>
  <si>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</si>
  <si>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</si>
  <si>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</si>
  <si>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</si>
  <si>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</si>
  <si>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</si>
  <si>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</si>
  <si>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</si>
  <si>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</si>
  <si>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</si>
  <si>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</si>
  <si>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</si>
  <si>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</si>
  <si>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</si>
  <si>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</si>
  <si>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</si>
  <si>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</si>
  <si>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</si>
  <si>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</si>
  <si>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</si>
  <si>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</si>
  <si>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</si>
  <si>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</si>
  <si>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</si>
  <si>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</si>
  <si>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</si>
  <si>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</si>
  <si>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</si>
  <si>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</si>
  <si>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</si>
  <si>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</si>
  <si>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</si>
  <si>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</si>
  <si>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</si>
  <si>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</si>
  <si>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</si>
  <si>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</si>
  <si>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</si>
  <si>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</si>
  <si>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</si>
  <si>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</si>
  <si>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</si>
  <si>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</si>
  <si>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</si>
  <si>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</si>
  <si>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</si>
  <si>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</si>
  <si>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</si>
  <si>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</si>
  <si>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</si>
  <si>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</si>
  <si>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</si>
  <si>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</si>
  <si>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</si>
  <si>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</si>
  <si>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</si>
  <si>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</si>
  <si>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</si>
  <si>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</si>
  <si>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</si>
  <si>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</si>
  <si>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</si>
  <si>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</si>
  <si>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</si>
  <si>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</si>
  <si>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</si>
  <si>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</si>
  <si>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</si>
  <si>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</si>
  <si>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</si>
  <si>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</si>
  <si>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</si>
  <si>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</si>
  <si>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</si>
  <si>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</si>
  <si>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</si>
  <si>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</si>
  <si>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</si>
  <si>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</si>
  <si>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</si>
  <si>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</si>
  <si>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</si>
  <si>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</si>
  <si>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</si>
  <si>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</si>
  <si>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</si>
  <si>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</si>
  <si>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</si>
  <si>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</si>
  <si>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</si>
  <si>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</si>
  <si>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</si>
  <si>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</si>
  <si>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</si>
  <si>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</si>
  <si>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</si>
  <si>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</si>
  <si>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</si>
  <si>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</si>
  <si>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</si>
  <si>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</si>
  <si>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</si>
  <si>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</si>
  <si>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</si>
  <si>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</si>
  <si>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</si>
  <si>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</si>
  <si>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</si>
  <si>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</si>
  <si>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</si>
  <si>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</si>
  <si>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</si>
  <si>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</si>
  <si>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</si>
  <si>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</si>
  <si>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</si>
  <si>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</si>
  <si>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</si>
  <si>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</si>
  <si>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</si>
  <si>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</si>
  <si>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</si>
  <si>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</si>
  <si>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</si>
  <si>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</si>
  <si>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</si>
  <si>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</si>
  <si>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</si>
  <si>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</si>
  <si>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</si>
  <si>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</si>
  <si>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</si>
  <si>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</si>
  <si>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</si>
  <si>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</si>
  <si>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</si>
  <si>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</si>
  <si>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</si>
  <si>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</si>
  <si>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</si>
  <si>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</si>
  <si>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</si>
  <si>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</si>
  <si>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</si>
  <si>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</si>
  <si>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</si>
  <si>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</si>
  <si>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</si>
  <si>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</si>
  <si>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</si>
  <si>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</si>
  <si>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</si>
  <si>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</si>
  <si>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</si>
  <si>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</si>
  <si>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</si>
  <si>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</si>
  <si>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</si>
  <si>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</si>
  <si>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</si>
  <si>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</si>
  <si>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</si>
  <si>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</si>
  <si>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</si>
  <si>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</si>
  <si>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</si>
  <si>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</si>
  <si>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</si>
  <si>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</si>
  <si>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</si>
  <si>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</si>
  <si>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</si>
  <si>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</si>
  <si>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</si>
  <si>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</si>
  <si>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</si>
  <si>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</si>
  <si>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</si>
  <si>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</si>
  <si>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</si>
  <si>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</si>
  <si>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</si>
  <si>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</si>
  <si>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</si>
  <si>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</si>
  <si>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</si>
  <si>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</si>
  <si>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</si>
  <si>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</si>
  <si>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</si>
  <si>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</si>
  <si>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</si>
  <si>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</si>
  <si>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</si>
  <si>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</si>
  <si>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</si>
  <si>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</si>
  <si>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</si>
  <si>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</si>
  <si>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</si>
  <si>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</si>
  <si>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</si>
  <si>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</si>
  <si>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</si>
  <si>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</si>
  <si>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</si>
  <si>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</si>
  <si>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</si>
  <si>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</si>
  <si>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</si>
  <si>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</si>
  <si>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</si>
  <si>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</si>
  <si>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</si>
  <si>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</si>
  <si>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</si>
  <si>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</si>
  <si>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</si>
  <si>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</si>
  <si>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</si>
  <si>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</si>
  <si>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</si>
  <si>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</si>
  <si>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</si>
  <si>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</si>
  <si>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</si>
  <si>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</si>
  <si>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</si>
  <si>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</si>
  <si>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</si>
  <si>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</si>
  <si>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</si>
  <si>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</si>
  <si>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</si>
  <si>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</si>
  <si>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</si>
  <si>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</si>
  <si>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</si>
  <si>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</si>
  <si>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</si>
  <si>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</si>
  <si>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</si>
  <si>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</si>
  <si>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</si>
  <si>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</si>
  <si>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</si>
  <si>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</si>
  <si>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</si>
  <si>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</si>
  <si>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</si>
  <si>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</si>
  <si>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</si>
  <si>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</si>
  <si>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</si>
  <si>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</si>
  <si>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</si>
  <si>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</si>
  <si>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</si>
  <si>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</si>
  <si>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</si>
  <si>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</si>
  <si>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</si>
  <si>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</si>
  <si>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</si>
  <si>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</si>
  <si>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</si>
  <si>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</si>
  <si>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</si>
  <si>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</si>
  <si>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</si>
  <si>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</si>
  <si>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</si>
  <si>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</si>
  <si>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</si>
  <si>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</si>
  <si>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</si>
  <si>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</si>
  <si>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</si>
  <si>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</si>
  <si>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</si>
  <si>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</si>
  <si>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</si>
  <si>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</si>
  <si>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</si>
  <si>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</si>
  <si>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</si>
  <si>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</si>
  <si>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</si>
  <si>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</si>
  <si>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</si>
  <si>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</si>
  <si>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</si>
  <si>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</si>
  <si>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</si>
  <si>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</si>
  <si>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</si>
  <si>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</si>
  <si>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</si>
  <si>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</si>
  <si>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</si>
  <si>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</si>
  <si>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</si>
  <si>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</si>
  <si>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</si>
  <si>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</si>
  <si>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</si>
  <si>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</si>
  <si>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</si>
  <si>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</si>
  <si>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</si>
  <si>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</si>
  <si>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</si>
  <si>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</si>
  <si>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</si>
  <si>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</si>
  <si>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</si>
  <si>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</si>
  <si>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</si>
  <si>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</si>
  <si>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</si>
  <si>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</si>
  <si>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</si>
  <si>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</si>
  <si>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</si>
  <si>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</si>
  <si>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</si>
  <si>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</si>
  <si>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</si>
  <si>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</si>
  <si>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</si>
  <si>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</si>
  <si>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</si>
  <si>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</si>
  <si>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</si>
  <si>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</si>
  <si>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</si>
  <si>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</si>
  <si>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</si>
  <si>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</si>
  <si>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</si>
  <si>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</si>
  <si>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</si>
  <si>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</si>
  <si>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</si>
  <si>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</si>
  <si>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</si>
  <si>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</si>
  <si>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</si>
  <si>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</si>
  <si>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</si>
  <si>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</si>
  <si>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</si>
  <si>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</si>
  <si>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</si>
  <si>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</si>
  <si>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</si>
  <si>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</si>
  <si>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</si>
  <si>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</si>
  <si>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</si>
  <si>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</si>
  <si>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</si>
  <si>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</si>
  <si>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</si>
  <si>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</si>
  <si>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</si>
  <si>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</si>
  <si>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</si>
  <si>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</si>
  <si>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</si>
  <si>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</si>
  <si>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</si>
  <si>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</si>
  <si>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</si>
  <si>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</si>
  <si>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</si>
  <si>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</si>
  <si>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</si>
  <si>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</si>
  <si>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</si>
  <si>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</si>
  <si>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</si>
  <si>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</si>
  <si>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</si>
  <si>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</si>
  <si>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</si>
  <si>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</si>
  <si>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</si>
  <si>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</si>
  <si>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</si>
  <si>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</si>
  <si>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</si>
  <si>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</si>
  <si>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</si>
  <si>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</si>
  <si>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</si>
  <si>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</si>
  <si>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</si>
  <si>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</si>
  <si>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</si>
  <si>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</si>
  <si>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</si>
  <si>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</si>
  <si>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</si>
  <si>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</si>
  <si>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</si>
  <si>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</si>
  <si>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</si>
  <si>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</si>
  <si>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</si>
  <si>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</si>
  <si>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</si>
  <si>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</si>
  <si>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</si>
  <si>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</si>
  <si>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</si>
  <si>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</si>
  <si>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</si>
  <si>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</si>
  <si>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</si>
  <si>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</si>
  <si>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</si>
  <si>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</si>
  <si>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</si>
  <si>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</si>
  <si>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</si>
  <si>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</si>
  <si>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</si>
  <si>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</si>
  <si>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</si>
  <si>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</si>
  <si>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</si>
  <si>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</si>
  <si>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</si>
  <si>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</si>
  <si>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</si>
  <si>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</si>
  <si>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</si>
  <si>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</si>
  <si>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</si>
  <si>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</si>
  <si>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</si>
  <si>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</si>
  <si>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</si>
  <si>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</si>
  <si>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</si>
  <si>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</si>
  <si>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</si>
  <si>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</si>
  <si>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</si>
  <si>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</si>
  <si>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</si>
  <si>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</si>
  <si>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</si>
  <si>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</si>
  <si>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</si>
  <si>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</si>
  <si>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</si>
  <si>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</si>
  <si>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</si>
  <si>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</si>
  <si>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</si>
  <si>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</si>
  <si>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</si>
  <si>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</si>
  <si>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</si>
  <si>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</si>
  <si>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</si>
  <si>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</si>
  <si>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</si>
  <si>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</si>
  <si>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</si>
  <si>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</si>
  <si>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</si>
  <si>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</si>
  <si>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</si>
  <si>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</si>
  <si>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</si>
  <si>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</si>
  <si>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</si>
  <si>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</si>
  <si>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</si>
  <si>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</si>
  <si>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</si>
  <si>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</si>
  <si>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</si>
  <si>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</si>
  <si>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</si>
  <si>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</si>
  <si>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</si>
  <si>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</si>
  <si>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</si>
  <si>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</si>
  <si>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</si>
  <si>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</si>
  <si>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</si>
  <si>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</si>
  <si>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</si>
  <si>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</si>
  <si>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</si>
  <si>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</si>
  <si>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</si>
  <si>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</si>
  <si>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</si>
  <si>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</si>
  <si>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</si>
  <si>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</si>
  <si>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</si>
  <si>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</si>
  <si>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</si>
  <si>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</si>
  <si>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</si>
  <si>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</si>
  <si>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</si>
  <si>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</si>
  <si>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</si>
  <si>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</si>
  <si>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</si>
  <si>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</si>
  <si>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</si>
  <si>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</si>
  <si>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</si>
  <si>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</si>
  <si>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</si>
  <si>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</si>
  <si>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</si>
  <si>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</si>
  <si>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</si>
  <si>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</si>
  <si>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</si>
  <si>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</si>
  <si>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</si>
  <si>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</si>
  <si>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</si>
  <si>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</si>
  <si>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</si>
  <si>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</si>
  <si>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</si>
  <si>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</si>
  <si>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</si>
  <si>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</si>
  <si>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</si>
  <si>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</si>
  <si>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</si>
  <si>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</si>
  <si>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</si>
  <si>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</si>
  <si>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</si>
  <si>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</si>
  <si>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</si>
  <si>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</si>
  <si>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</si>
  <si>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</si>
  <si>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</si>
  <si>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</si>
  <si>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</si>
  <si>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</si>
  <si>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</si>
  <si>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</si>
  <si>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</si>
  <si>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</si>
  <si>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</si>
  <si>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</si>
  <si>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</si>
  <si>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</si>
  <si>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</si>
  <si>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</si>
  <si>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</si>
  <si>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</si>
  <si>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</si>
  <si>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</si>
  <si>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</si>
  <si>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</si>
  <si>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</si>
  <si>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</si>
  <si>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</si>
  <si>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</si>
  <si>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</si>
  <si>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</si>
  <si>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</si>
  <si>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</si>
  <si>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</si>
  <si>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</si>
  <si>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</si>
  <si>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</si>
  <si>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</si>
  <si>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</si>
  <si>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</si>
  <si>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</si>
  <si>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</si>
  <si>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</si>
  <si>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</si>
  <si>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</si>
  <si>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</si>
  <si>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</si>
  <si>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</si>
  <si>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</si>
  <si>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</si>
  <si>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</si>
  <si>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</si>
  <si>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</si>
  <si>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</si>
  <si>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</si>
  <si>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</si>
  <si>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</si>
  <si>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</si>
  <si>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</si>
  <si>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</si>
  <si>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</si>
  <si>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</si>
  <si>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</si>
  <si>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</si>
  <si>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</si>
  <si>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</si>
  <si>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</si>
  <si>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</si>
  <si>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</si>
  <si>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</si>
  <si>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</si>
  <si>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</si>
  <si>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</si>
  <si>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</si>
  <si>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</si>
  <si>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</si>
  <si>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</si>
  <si>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</si>
  <si>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</si>
  <si>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</si>
  <si>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</si>
  <si>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</si>
  <si>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</si>
  <si>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</si>
  <si>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</si>
  <si>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</si>
  <si>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</si>
  <si>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</si>
  <si>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</si>
  <si>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</si>
  <si>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</si>
  <si>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</si>
  <si>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</si>
  <si>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</si>
  <si>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</si>
  <si>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</si>
  <si>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</si>
  <si>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</si>
  <si>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</si>
  <si>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</si>
  <si>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</si>
  <si>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</si>
  <si>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</si>
  <si>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</si>
  <si>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</si>
  <si>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</si>
  <si>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</si>
  <si>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</si>
  <si>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</si>
  <si>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</si>
  <si>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</si>
  <si>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</si>
  <si>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</si>
  <si>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</si>
  <si>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</si>
  <si>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</si>
  <si>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</si>
  <si>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</si>
  <si>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</si>
  <si>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</si>
  <si>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</si>
  <si>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</si>
  <si>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</si>
  <si>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</si>
  <si>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</si>
  <si>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</si>
  <si>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</si>
  <si>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</si>
  <si>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</si>
  <si>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</si>
  <si>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</si>
  <si>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</si>
  <si>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</si>
  <si>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</si>
  <si>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</si>
  <si>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</si>
  <si>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</si>
  <si>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</si>
  <si>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</si>
  <si>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</si>
  <si>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</si>
  <si>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</si>
  <si>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</si>
  <si>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</si>
  <si>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</si>
  <si>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</si>
  <si>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</si>
  <si>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</si>
  <si>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</si>
  <si>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</si>
  <si>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</si>
  <si>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</si>
  <si>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</si>
  <si>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</si>
  <si>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</si>
  <si>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</si>
  <si>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</si>
  <si>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</si>
  <si>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</si>
  <si>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</si>
  <si>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</si>
  <si>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</si>
  <si>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</si>
  <si>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</si>
  <si>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</si>
  <si>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</si>
  <si>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</si>
  <si>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</si>
  <si>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</si>
  <si>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</si>
  <si>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</si>
  <si>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</si>
  <si>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</si>
  <si>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</si>
  <si>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</si>
  <si>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</si>
  <si>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</si>
  <si>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</si>
  <si>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</si>
  <si>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</si>
  <si>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</si>
  <si>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</si>
  <si>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</si>
  <si>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</si>
  <si>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</si>
  <si>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</si>
  <si>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</si>
  <si>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</si>
  <si>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</si>
  <si>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</si>
  <si>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</si>
  <si>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</si>
  <si>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</si>
  <si>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</si>
  <si>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</si>
  <si>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</si>
  <si>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</si>
  <si>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</si>
  <si>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</si>
  <si>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</si>
  <si>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</si>
  <si>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</si>
  <si>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</si>
  <si>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</si>
  <si>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</si>
  <si>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</si>
  <si>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</si>
  <si>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</si>
  <si>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</si>
  <si>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</si>
  <si>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</si>
  <si>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</si>
  <si>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</si>
  <si>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</si>
  <si>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</si>
  <si>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</si>
  <si>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</si>
  <si>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</si>
  <si>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</si>
  <si>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</si>
  <si>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</si>
  <si>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</si>
  <si>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</si>
  <si>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</si>
  <si>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</si>
  <si>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</si>
  <si>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</si>
  <si>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</si>
  <si>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</si>
  <si>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</si>
  <si>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</si>
  <si>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</si>
  <si>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</si>
  <si>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</si>
  <si>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</si>
  <si>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</si>
  <si>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</si>
  <si>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</si>
  <si>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</si>
  <si>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</si>
  <si>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</si>
  <si>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</si>
  <si>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</si>
  <si>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</si>
  <si>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</si>
  <si>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</si>
  <si>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</si>
  <si>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</si>
  <si>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</si>
  <si>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</si>
  <si>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</si>
  <si>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</si>
  <si>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</si>
  <si>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</si>
  <si>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</si>
  <si>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</si>
  <si>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</si>
  <si>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</si>
  <si>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</si>
  <si>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</si>
  <si>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</si>
  <si>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</si>
  <si>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</si>
  <si>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</si>
  <si>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</si>
  <si>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</si>
  <si>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</si>
  <si>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</si>
  <si>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</si>
  <si>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</si>
  <si>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</si>
  <si>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</si>
  <si>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</si>
  <si>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</si>
  <si>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</si>
  <si>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</si>
  <si>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</si>
  <si>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</si>
  <si>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</si>
  <si>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</si>
  <si>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</si>
  <si>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</si>
  <si>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</si>
  <si>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</si>
  <si>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</si>
  <si>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</si>
  <si>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</si>
  <si>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</si>
  <si>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</si>
  <si>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</si>
  <si>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</si>
  <si>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</si>
  <si>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</si>
  <si>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</si>
  <si>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</si>
  <si>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</si>
  <si>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</si>
  <si>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</si>
  <si>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</si>
  <si>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</si>
  <si>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</si>
  <si>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</si>
  <si>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</si>
  <si>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</si>
  <si>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</si>
  <si>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</si>
  <si>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</si>
  <si>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</si>
  <si>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</si>
  <si>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</si>
  <si>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</si>
  <si>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</si>
  <si>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</si>
  <si>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</si>
  <si>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</si>
  <si>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</si>
  <si>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</si>
  <si>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</si>
  <si>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</si>
  <si>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</si>
  <si>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</si>
  <si>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</si>
  <si>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</si>
  <si>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</si>
  <si>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</si>
  <si>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</si>
  <si>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</si>
  <si>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</si>
  <si>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</si>
  <si>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</si>
  <si>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</si>
  <si>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</si>
  <si>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</si>
  <si>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</si>
  <si>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</si>
  <si>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</si>
  <si>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</si>
  <si>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</si>
  <si>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</si>
  <si>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</si>
  <si>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</si>
  <si>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</si>
  <si>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</si>
  <si>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</si>
  <si>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</si>
  <si>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</si>
  <si>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</si>
  <si>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</si>
  <si>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</si>
  <si>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</si>
  <si>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</si>
  <si>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</si>
  <si>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</si>
  <si>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</si>
  <si>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</si>
  <si>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</si>
  <si>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</si>
  <si>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</si>
  <si>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</si>
  <si>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</si>
  <si>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</si>
  <si>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</si>
  <si>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</si>
  <si>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</si>
  <si>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</si>
  <si>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</si>
  <si>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</si>
  <si>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</si>
  <si>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</si>
  <si>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</si>
  <si>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</si>
  <si>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</si>
  <si>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</si>
  <si>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</si>
  <si>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</si>
  <si>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</si>
  <si>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</si>
  <si>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</si>
  <si>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</si>
  <si>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</si>
  <si>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</si>
  <si>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</si>
  <si>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</si>
  <si>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</si>
  <si>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</si>
  <si>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</si>
  <si>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</si>
  <si>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</si>
  <si>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</si>
  <si>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</si>
  <si>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</si>
  <si>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</si>
  <si>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</si>
  <si>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</si>
  <si>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</si>
  <si>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</si>
  <si>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</si>
  <si>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</si>
  <si>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</si>
  <si>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</si>
  <si>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</si>
  <si>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</si>
  <si>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</si>
  <si>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</si>
  <si>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</si>
  <si>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</si>
  <si>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</si>
  <si>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</si>
  <si>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</si>
  <si>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</si>
  <si>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</si>
  <si>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</si>
  <si>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</si>
  <si>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</si>
  <si>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</si>
  <si>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</si>
  <si>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</si>
  <si>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</si>
  <si>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</si>
  <si>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</si>
  <si>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</si>
  <si>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</si>
  <si>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</si>
  <si>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</si>
  <si>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</si>
  <si>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</si>
  <si>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</si>
  <si>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</si>
  <si>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</si>
  <si>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</si>
  <si>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</si>
  <si>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</si>
  <si>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</si>
  <si>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</si>
  <si>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</si>
  <si>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</si>
  <si>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</si>
  <si>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</si>
  <si>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</si>
  <si>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</si>
  <si>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</si>
  <si>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</si>
  <si>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</si>
  <si>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</si>
  <si>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</si>
  <si>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</si>
  <si>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</si>
  <si>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</si>
  <si>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</si>
  <si>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</si>
  <si>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</si>
  <si>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</si>
  <si>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</si>
  <si>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</si>
  <si>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</si>
  <si>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</si>
  <si>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</si>
  <si>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</si>
  <si>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</si>
  <si>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</si>
  <si>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</si>
  <si>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</si>
  <si>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</si>
  <si>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</si>
  <si>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</si>
  <si>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</si>
  <si>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</si>
  <si>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</si>
  <si>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</si>
  <si>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</si>
  <si>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</si>
  <si>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</si>
  <si>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</si>
  <si>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</si>
  <si>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</si>
  <si>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</si>
  <si>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</si>
  <si>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</si>
  <si>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</si>
  <si>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</si>
  <si>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</si>
  <si>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</si>
  <si>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</si>
  <si>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</si>
  <si>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</si>
  <si>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</si>
  <si>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</si>
  <si>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</si>
  <si>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</si>
  <si>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</si>
  <si>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</si>
  <si>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</si>
  <si>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</si>
  <si>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</si>
  <si>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</si>
  <si>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</si>
  <si>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</si>
  <si>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</si>
  <si>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</si>
  <si>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</si>
  <si>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</si>
  <si>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</si>
  <si>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</si>
  <si>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</si>
  <si>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</si>
  <si>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</si>
  <si>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</si>
  <si>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</si>
  <si>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</si>
  <si>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</si>
  <si>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</si>
  <si>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</si>
  <si>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</si>
  <si>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</si>
  <si>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</si>
  <si>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</si>
  <si>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</si>
  <si>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</si>
  <si>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</si>
  <si>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</si>
  <si>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</si>
  <si>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</si>
  <si>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</si>
  <si>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</si>
  <si>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</si>
  <si>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</si>
  <si>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</si>
  <si>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</si>
  <si>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</si>
  <si>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</si>
  <si>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</si>
  <si>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</si>
  <si>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</si>
  <si>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</si>
  <si>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</si>
  <si>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</si>
  <si>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</si>
  <si>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</si>
  <si>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</si>
  <si>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</si>
  <si>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</si>
  <si>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</si>
  <si>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</si>
  <si>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</si>
  <si>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</si>
  <si>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</si>
  <si>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</si>
  <si>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</si>
  <si>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</si>
  <si>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</si>
  <si>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</si>
  <si>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</si>
  <si>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</si>
  <si>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</si>
  <si>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</si>
  <si>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</si>
  <si>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</si>
  <si>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</si>
  <si>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</si>
  <si>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</si>
  <si>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</si>
  <si>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</si>
  <si>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</si>
  <si>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</si>
  <si>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</si>
  <si>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</si>
  <si>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</si>
  <si>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</si>
  <si>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</si>
  <si>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</si>
  <si>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</si>
  <si>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</si>
  <si>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</si>
  <si>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</si>
  <si>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</si>
  <si>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</si>
  <si>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</si>
  <si>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</si>
  <si>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</si>
  <si>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</si>
  <si>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</si>
  <si>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</si>
  <si>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</si>
  <si>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</si>
  <si>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</si>
  <si>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</si>
  <si>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</si>
  <si>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</si>
  <si>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</si>
  <si>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</si>
  <si>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</si>
  <si>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</si>
  <si>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</si>
  <si>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</si>
  <si>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</si>
  <si>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</si>
  <si>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</si>
  <si>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</si>
  <si>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</si>
  <si>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</si>
  <si>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</si>
  <si>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</si>
  <si>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</si>
  <si>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</si>
  <si>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</si>
  <si>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</si>
  <si>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</si>
  <si>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</si>
  <si>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</si>
  <si>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</si>
  <si>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</si>
  <si>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</si>
  <si>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</si>
  <si>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</si>
  <si>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</si>
  <si>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</si>
  <si>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</si>
  <si>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</si>
  <si>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</si>
  <si>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</si>
  <si>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</si>
  <si>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</si>
  <si>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</si>
  <si>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</si>
  <si>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</si>
  <si>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</si>
  <si>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</si>
  <si>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</si>
  <si>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</si>
  <si>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</si>
  <si>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</si>
  <si>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</si>
  <si>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</si>
  <si>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</si>
  <si>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</si>
  <si>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</si>
  <si>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</si>
  <si>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</si>
  <si>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</si>
  <si>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</si>
  <si>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</si>
  <si>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</si>
  <si>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</si>
  <si>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</si>
  <si>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</si>
  <si>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</si>
  <si>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</si>
  <si>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</si>
  <si>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</si>
  <si>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</si>
  <si>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</si>
  <si>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</si>
  <si>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</si>
  <si>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</si>
  <si>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</si>
  <si>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</si>
  <si>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</si>
  <si>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</si>
  <si>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</si>
  <si>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</si>
  <si>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</si>
  <si>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</si>
  <si>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</si>
  <si>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</si>
  <si>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</si>
  <si>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</si>
  <si>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</si>
  <si>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</si>
  <si>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</si>
  <si>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</si>
  <si>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</si>
  <si>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</si>
  <si>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</si>
  <si>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</si>
  <si>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</si>
  <si>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</si>
  <si>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</si>
  <si>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</si>
  <si>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</si>
  <si>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</si>
  <si>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</si>
  <si>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</si>
  <si>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</si>
  <si>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</si>
  <si>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</si>
  <si>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</si>
  <si>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</si>
  <si>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</si>
  <si>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</si>
  <si>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</si>
  <si>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</si>
  <si>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</si>
  <si>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</si>
  <si>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</si>
  <si>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</si>
  <si>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</si>
  <si>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</si>
  <si>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</si>
  <si>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</si>
  <si>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</si>
  <si>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</si>
  <si>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</si>
  <si>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</si>
  <si>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</si>
  <si>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</si>
  <si>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</si>
  <si>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</si>
  <si>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</si>
  <si>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</si>
  <si>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</si>
  <si>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</si>
  <si>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</si>
  <si>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</si>
  <si>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</si>
  <si>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</si>
  <si>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</si>
  <si>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</si>
  <si>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</si>
  <si>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</si>
  <si>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</si>
  <si>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</si>
  <si>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</si>
  <si>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</si>
  <si>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</si>
  <si>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</si>
  <si>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</si>
  <si>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</si>
  <si>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</si>
  <si>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</si>
  <si>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</si>
  <si>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</si>
  <si>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</si>
  <si>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</si>
  <si>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</si>
  <si>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</si>
  <si>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</si>
  <si>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</si>
  <si>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</si>
  <si>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</si>
  <si>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</si>
  <si>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</si>
  <si>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</si>
  <si>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</si>
  <si>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</si>
  <si>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</si>
  <si>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</si>
  <si>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</si>
  <si>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</si>
  <si>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</si>
  <si>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</si>
  <si>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</si>
  <si>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</si>
  <si>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</si>
  <si>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</si>
  <si>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</si>
  <si>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</si>
  <si>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</si>
  <si>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</si>
  <si>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</si>
  <si>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</si>
  <si>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</si>
  <si>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</si>
  <si>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</si>
  <si>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</si>
  <si>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</si>
  <si>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</si>
  <si>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</si>
  <si>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</si>
  <si>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</si>
  <si>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</si>
  <si>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</si>
  <si>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</si>
  <si>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</si>
  <si>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</si>
  <si>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</si>
  <si>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</si>
  <si>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</si>
  <si>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</si>
  <si>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</si>
  <si>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</si>
  <si>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</si>
  <si>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</si>
  <si>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</si>
  <si>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</si>
  <si>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</si>
  <si>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</si>
  <si>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</si>
  <si>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</si>
  <si>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</si>
  <si>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</si>
  <si>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</si>
  <si>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</si>
  <si>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</si>
  <si>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</si>
  <si>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</si>
  <si>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</si>
  <si>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</si>
  <si>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</si>
  <si>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</si>
  <si>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</si>
  <si>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</si>
  <si>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</si>
  <si>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</si>
  <si>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</si>
  <si>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</si>
  <si>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</si>
  <si>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</si>
  <si>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</si>
  <si>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</si>
  <si>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</si>
  <si>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</si>
  <si>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</si>
  <si>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</si>
  <si>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</si>
  <si>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</si>
  <si>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</si>
  <si>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</si>
  <si>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</si>
  <si>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</si>
  <si>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</si>
  <si>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</si>
  <si>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</si>
  <si>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</si>
  <si>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</si>
  <si>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</si>
  <si>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</si>
  <si>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</si>
  <si>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</si>
  <si>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</si>
  <si>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</si>
  <si>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</si>
  <si>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</si>
  <si>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</si>
  <si>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</si>
  <si>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</si>
  <si>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</si>
  <si>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</si>
  <si>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</si>
  <si>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</si>
  <si>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</si>
  <si>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</si>
  <si>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</si>
  <si>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</si>
  <si>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</si>
  <si>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</si>
  <si>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</si>
  <si>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</si>
  <si>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</si>
  <si>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</si>
  <si>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</si>
  <si>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</si>
  <si>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</si>
  <si>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</si>
  <si>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</si>
  <si>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</si>
  <si>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</si>
  <si>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</si>
  <si>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</si>
  <si>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</si>
  <si>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</si>
  <si>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</si>
  <si>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</si>
  <si>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</si>
  <si>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</si>
  <si>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</si>
  <si>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</si>
  <si>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</si>
  <si>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</si>
  <si>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</si>
  <si>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</si>
  <si>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</si>
  <si>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</si>
  <si>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</si>
  <si>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</si>
  <si>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</si>
  <si>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</si>
  <si>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</si>
  <si>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</si>
  <si>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</si>
  <si>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</si>
  <si>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</si>
  <si>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</si>
  <si>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</si>
  <si>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</si>
  <si>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</si>
  <si>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</si>
  <si>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</si>
  <si>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</si>
  <si>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</si>
  <si>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</si>
  <si>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</si>
  <si>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</si>
  <si>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</si>
  <si>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</si>
  <si>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</si>
  <si>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</si>
  <si>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</si>
  <si>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</si>
  <si>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</si>
  <si>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</si>
  <si>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</si>
  <si>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</si>
  <si>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</si>
  <si>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</si>
  <si>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</si>
  <si>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</si>
  <si>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</si>
  <si>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</si>
  <si>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</si>
  <si>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</si>
  <si>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</si>
  <si>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</si>
  <si>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</si>
  <si>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</si>
  <si>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</si>
  <si>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</si>
  <si>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</si>
  <si>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</si>
  <si>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</si>
  <si>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</si>
  <si>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</si>
  <si>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</si>
  <si>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</si>
  <si>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</si>
  <si>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</si>
  <si>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</si>
  <si>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</si>
  <si>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</si>
  <si>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</si>
  <si>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</si>
  <si>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</si>
  <si>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</si>
  <si>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</si>
  <si>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</si>
  <si>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</si>
  <si>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</si>
  <si>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</si>
  <si>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</si>
  <si>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</si>
  <si>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</si>
  <si>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</si>
  <si>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</si>
  <si>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</si>
  <si>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</si>
  <si>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</si>
  <si>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</si>
  <si>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</si>
  <si>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</si>
  <si>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</si>
  <si>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</si>
  <si>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</si>
  <si>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</si>
  <si>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</si>
  <si>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</si>
  <si>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</si>
  <si>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</si>
  <si>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</si>
  <si>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</si>
  <si>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</si>
  <si>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</si>
  <si>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</si>
  <si>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</si>
  <si>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</si>
  <si>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</si>
  <si>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</si>
  <si>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</si>
  <si>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</si>
  <si>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</si>
  <si>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</si>
  <si>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</si>
  <si>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</si>
  <si>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</si>
  <si>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</si>
  <si>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</si>
  <si>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</si>
  <si>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</si>
  <si>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</si>
  <si>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</si>
  <si>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</si>
  <si>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</si>
  <si>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</si>
  <si>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</si>
  <si>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</si>
  <si>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</si>
  <si>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</si>
  <si>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</si>
  <si>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</si>
  <si>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</si>
  <si>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</si>
  <si>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</si>
  <si>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</si>
  <si>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</si>
  <si>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</si>
  <si>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</si>
  <si>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</si>
  <si>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</si>
  <si>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</si>
  <si>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</si>
  <si>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</si>
  <si>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</si>
  <si>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</si>
  <si>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</si>
  <si>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</si>
  <si>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</si>
  <si>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</si>
  <si>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</si>
  <si>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</si>
  <si>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</si>
  <si>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</si>
  <si>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</si>
  <si>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</si>
  <si>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</si>
  <si>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</si>
  <si>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</si>
  <si>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</si>
  <si>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</si>
  <si>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</si>
  <si>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</si>
  <si>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</si>
  <si>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</si>
  <si>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</si>
  <si>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</si>
  <si>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</si>
  <si>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</si>
  <si>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</si>
  <si>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</si>
  <si>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</si>
  <si>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</si>
  <si>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</si>
  <si>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</si>
  <si>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</si>
  <si>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</si>
  <si>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</si>
  <si>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</si>
  <si>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</si>
  <si>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</si>
  <si>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</si>
  <si>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</si>
  <si>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</si>
  <si>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</si>
  <si>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</si>
  <si>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</si>
  <si>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</si>
  <si>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</si>
  <si>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</si>
  <si>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</si>
  <si>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</si>
  <si>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</si>
  <si>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</si>
  <si>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</si>
  <si>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</si>
  <si>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</si>
  <si>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</si>
  <si>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</si>
  <si>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</si>
  <si>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</si>
  <si>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</si>
  <si>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</si>
  <si>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</si>
  <si>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</si>
  <si>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</si>
  <si>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</si>
  <si>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</si>
  <si>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</si>
  <si>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</si>
  <si>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</si>
  <si>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</si>
  <si>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</si>
  <si>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</si>
  <si>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</si>
  <si>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</si>
  <si>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</si>
  <si>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</si>
  <si>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</si>
  <si>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</si>
  <si>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</si>
  <si>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</si>
  <si>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</si>
  <si>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</si>
  <si>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</si>
  <si>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</si>
  <si>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</si>
  <si>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</si>
  <si>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</si>
  <si>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</si>
  <si>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</si>
  <si>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</si>
  <si>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</si>
  <si>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</si>
  <si>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</si>
  <si>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</si>
  <si>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</si>
  <si>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</si>
  <si>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</si>
  <si>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</si>
  <si>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</si>
  <si>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</si>
  <si>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</si>
  <si>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</si>
  <si>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</si>
  <si>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</si>
  <si>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</si>
  <si>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</si>
  <si>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</si>
  <si>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</si>
  <si>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</si>
  <si>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</si>
  <si>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</si>
  <si>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</si>
  <si>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</si>
  <si>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</si>
  <si>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</si>
  <si>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</si>
  <si>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</si>
  <si>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</si>
  <si>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</si>
  <si>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</si>
  <si>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</si>
  <si>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</si>
  <si>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</si>
  <si>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</si>
  <si>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</si>
  <si>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</si>
  <si>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</si>
  <si>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</si>
  <si>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</si>
  <si>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</si>
  <si>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</si>
  <si>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</si>
  <si>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</si>
  <si>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</si>
  <si>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</si>
  <si>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</si>
  <si>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</si>
  <si>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</si>
  <si>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</si>
  <si>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</si>
  <si>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</si>
  <si>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</si>
  <si>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</si>
  <si>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</si>
  <si>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</si>
  <si>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</si>
  <si>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</si>
  <si>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</si>
  <si>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</si>
  <si>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</si>
  <si>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</si>
  <si>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</si>
  <si>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</si>
  <si>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</si>
  <si>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</si>
  <si>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</si>
  <si>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</si>
  <si>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</si>
  <si>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</si>
  <si>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</si>
  <si>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</si>
  <si>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</si>
  <si>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</si>
  <si>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</si>
  <si>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</si>
  <si>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</si>
  <si>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</si>
  <si>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</si>
  <si>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</si>
  <si>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</si>
  <si>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</si>
  <si>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</si>
  <si>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</si>
  <si>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</si>
  <si>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</si>
  <si>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</si>
  <si>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</si>
  <si>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</si>
  <si>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</si>
  <si>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</si>
  <si>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</si>
  <si>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</si>
  <si>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</si>
  <si>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</si>
  <si>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</si>
  <si>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</si>
  <si>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</si>
  <si>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</si>
  <si>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</si>
  <si>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</si>
  <si>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</si>
  <si>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</si>
  <si>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</si>
  <si>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</si>
  <si>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</si>
  <si>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</si>
  <si>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</si>
  <si>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</si>
  <si>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</si>
  <si>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</si>
  <si>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</si>
  <si>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</si>
  <si>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</si>
  <si>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</si>
  <si>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</si>
  <si>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</si>
  <si>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</si>
  <si>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</si>
  <si>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</si>
  <si>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</si>
  <si>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</si>
  <si>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</si>
  <si>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</si>
  <si>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</si>
  <si>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</si>
  <si>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</si>
  <si>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</si>
  <si>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</si>
  <si>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</si>
  <si>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</si>
  <si>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</si>
  <si>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</si>
  <si>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</si>
  <si>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</si>
  <si>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</si>
  <si>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</si>
  <si>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</si>
  <si>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</si>
  <si>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</si>
  <si>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</si>
  <si>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</si>
  <si>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</si>
  <si>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</si>
  <si>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</si>
  <si>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</si>
  <si>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</si>
  <si>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</si>
  <si>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</si>
  <si>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</si>
  <si>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</si>
  <si>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</si>
  <si>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</si>
  <si>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</si>
  <si>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</si>
  <si>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</si>
  <si>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</si>
  <si>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</si>
  <si>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</si>
  <si>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</si>
  <si>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</si>
  <si>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</si>
  <si>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</si>
  <si>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</si>
  <si>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</si>
  <si>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</si>
  <si>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</si>
  <si>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</si>
  <si>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</si>
  <si>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</si>
  <si>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</si>
  <si>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</si>
  <si>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</si>
  <si>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</si>
  <si>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</si>
  <si>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</si>
  <si>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</si>
  <si>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</si>
  <si>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</si>
  <si>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</si>
  <si>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</si>
  <si>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</si>
  <si>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</si>
  <si>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</si>
  <si>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</si>
  <si>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</si>
  <si>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</si>
  <si>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</si>
  <si>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</si>
  <si>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</si>
  <si>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</si>
  <si>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</si>
  <si>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</si>
  <si>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</si>
  <si>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</si>
  <si>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</si>
  <si>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</si>
  <si>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</si>
  <si>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</si>
  <si>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</si>
  <si>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</si>
  <si>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</si>
  <si>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</si>
  <si>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</si>
  <si>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</si>
  <si>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</si>
  <si>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</si>
  <si>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</si>
  <si>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</si>
  <si>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</si>
  <si>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</si>
  <si>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</si>
  <si>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</si>
  <si>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</si>
  <si>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</si>
  <si>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</si>
  <si>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</si>
  <si>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</si>
  <si>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</si>
  <si>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</si>
  <si>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</si>
  <si>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</si>
  <si>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</si>
  <si>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</si>
  <si>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</si>
  <si>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</si>
  <si>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</si>
  <si>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</si>
  <si>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</si>
  <si>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</si>
  <si>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</si>
  <si>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</si>
  <si>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</si>
  <si>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</si>
  <si>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</si>
  <si>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</si>
  <si>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</si>
  <si>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</si>
  <si>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</si>
  <si>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</si>
  <si>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</si>
  <si>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</si>
  <si>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</si>
  <si>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</si>
  <si>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</si>
  <si>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</si>
  <si>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</si>
  <si>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</si>
  <si>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</si>
  <si>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</si>
  <si>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</si>
  <si>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</si>
  <si>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</si>
  <si>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</si>
  <si>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</si>
  <si>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</si>
  <si>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</si>
  <si>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</si>
  <si>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</si>
  <si>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</si>
  <si>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</si>
  <si>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</si>
  <si>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</si>
  <si>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</si>
  <si>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</si>
  <si>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</si>
  <si>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</si>
  <si>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</si>
  <si>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</si>
  <si>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</si>
  <si>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</si>
  <si>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</si>
  <si>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</si>
  <si>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</si>
  <si>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</si>
  <si>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</si>
  <si>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</si>
  <si>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</si>
  <si>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</si>
  <si>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</si>
  <si>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</si>
  <si>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</si>
  <si>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</si>
  <si>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</si>
  <si>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</si>
  <si>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</si>
  <si>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</si>
  <si>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</si>
  <si>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</si>
  <si>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</si>
  <si>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</si>
  <si>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</si>
  <si>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</si>
  <si>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</si>
  <si>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</si>
  <si>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</si>
  <si>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</si>
  <si>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</si>
  <si>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</si>
  <si>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</si>
  <si>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</si>
  <si>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</si>
  <si>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</si>
  <si>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</si>
  <si>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</si>
  <si>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</si>
  <si>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</si>
  <si>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</si>
  <si>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</si>
  <si>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</si>
  <si>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</si>
  <si>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</si>
  <si>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</si>
  <si>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</si>
  <si>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</si>
  <si>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</si>
  <si>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</si>
  <si>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</si>
  <si>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</si>
  <si>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</si>
  <si>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</si>
  <si>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</si>
  <si>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</si>
  <si>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</si>
  <si>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</si>
  <si>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</si>
  <si>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</si>
  <si>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</si>
  <si>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</si>
  <si>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</si>
  <si>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</si>
  <si>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</si>
  <si>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</si>
  <si>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</si>
  <si>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</si>
  <si>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</si>
  <si>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</si>
  <si>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</si>
  <si>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</si>
  <si>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</si>
  <si>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</si>
  <si>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</si>
  <si>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</si>
  <si>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</si>
  <si>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</si>
  <si>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</si>
  <si>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</si>
  <si>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</si>
  <si>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</si>
  <si>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</si>
  <si>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</si>
  <si>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</si>
  <si>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</si>
  <si>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</si>
  <si>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</si>
  <si>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</si>
  <si>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</si>
  <si>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</si>
  <si>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</si>
  <si>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</si>
  <si>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</si>
  <si>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</si>
  <si>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</si>
  <si>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</si>
  <si>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</si>
  <si>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</si>
  <si>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</si>
  <si>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</si>
  <si>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</si>
  <si>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</si>
  <si>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</si>
  <si>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</si>
  <si>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</si>
  <si>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</si>
  <si>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</si>
  <si>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</si>
  <si>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</si>
  <si>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</si>
  <si>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</si>
  <si>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</si>
  <si>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</si>
  <si>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</si>
  <si>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</si>
  <si>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</si>
  <si>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</si>
  <si>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</si>
  <si>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</si>
  <si>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</si>
  <si>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</si>
  <si>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</si>
  <si>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</si>
  <si>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</si>
  <si>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</si>
  <si>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</si>
  <si>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</si>
  <si>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</si>
  <si>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</si>
  <si>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</si>
  <si>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</si>
  <si>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</si>
  <si>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</si>
  <si>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</si>
  <si>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</si>
  <si>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</si>
  <si>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</si>
  <si>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</si>
  <si>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</si>
  <si>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</si>
  <si>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</si>
  <si>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</si>
  <si>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</si>
  <si>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</si>
  <si>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</si>
  <si>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</si>
  <si>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</si>
  <si>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</si>
  <si>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</si>
  <si>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</si>
  <si>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</si>
  <si>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</si>
  <si>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</si>
  <si>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</si>
  <si>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</si>
  <si>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</si>
  <si>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</si>
  <si>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</si>
  <si>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</si>
  <si>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</si>
  <si>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</si>
  <si>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</si>
  <si>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</si>
  <si>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</si>
  <si>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</si>
  <si>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</si>
  <si>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</si>
  <si>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</si>
  <si>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</si>
  <si>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</si>
  <si>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</si>
  <si>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</si>
  <si>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</si>
  <si>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</si>
  <si>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</si>
  <si>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</si>
  <si>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</si>
  <si>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</si>
  <si>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</si>
  <si>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</si>
  <si>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</si>
  <si>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</si>
  <si>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</si>
  <si>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</si>
  <si>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</si>
  <si>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</si>
  <si>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</si>
  <si>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</si>
  <si>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</si>
  <si>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</si>
  <si>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</si>
  <si>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</si>
  <si>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</si>
  <si>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</si>
  <si>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</si>
  <si>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</si>
  <si>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</si>
  <si>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</si>
  <si>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</si>
  <si>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</si>
  <si>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</si>
  <si>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</si>
  <si>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</si>
  <si>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</si>
  <si>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</si>
  <si>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</si>
  <si>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</si>
  <si>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</si>
  <si>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</si>
  <si>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</si>
  <si>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</si>
  <si>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</si>
  <si>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</si>
  <si>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</si>
  <si>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</si>
  <si>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</si>
  <si>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</si>
  <si>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</si>
  <si>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</si>
  <si>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</si>
  <si>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</si>
  <si>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</si>
  <si>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</si>
  <si>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</si>
  <si>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</si>
  <si>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</si>
  <si>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</si>
  <si>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</si>
  <si>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</si>
  <si>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</si>
  <si>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</si>
  <si>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</si>
  <si>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</si>
  <si>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</si>
  <si>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</si>
  <si>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</si>
  <si>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</si>
  <si>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</si>
  <si>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</si>
  <si>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</si>
  <si>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</si>
  <si>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</si>
  <si>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</si>
  <si>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</si>
  <si>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</si>
  <si>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</si>
  <si>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</si>
  <si>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</si>
  <si>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</si>
  <si>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</si>
  <si>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</si>
  <si>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</si>
  <si>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</si>
  <si>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</si>
  <si>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</si>
  <si>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</si>
  <si>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</si>
  <si>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</si>
  <si>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</si>
  <si>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</si>
  <si>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</si>
  <si>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</si>
  <si>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</si>
  <si>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</si>
  <si>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</si>
  <si>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</si>
  <si>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</si>
  <si>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</si>
  <si>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</si>
  <si>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</si>
  <si>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</si>
  <si>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</si>
  <si>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</si>
  <si>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</si>
  <si>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</si>
  <si>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</si>
  <si>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</si>
  <si>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</si>
  <si>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</si>
  <si>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</si>
  <si>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</si>
  <si>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</si>
  <si>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</si>
  <si>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</si>
  <si>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</si>
  <si>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</si>
  <si>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</si>
  <si>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</si>
  <si>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</si>
  <si>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</si>
  <si>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</si>
  <si>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</si>
  <si>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</si>
  <si>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</si>
  <si>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</si>
  <si>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</si>
  <si>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</si>
  <si>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</si>
  <si>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</si>
  <si>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</si>
  <si>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</si>
  <si>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</si>
  <si>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</si>
  <si>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</si>
  <si>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</si>
  <si>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</si>
  <si>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</si>
  <si>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</si>
  <si>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</si>
  <si>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</si>
  <si>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</si>
  <si>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</si>
  <si>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</si>
  <si>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</si>
  <si>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</si>
  <si>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</si>
  <si>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</si>
  <si>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</si>
  <si>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</si>
  <si>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</si>
  <si>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</si>
  <si>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</si>
  <si>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</si>
  <si>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</si>
  <si>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</si>
  <si>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</si>
  <si>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</si>
  <si>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</si>
  <si>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</si>
  <si>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</si>
  <si>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</si>
  <si>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</si>
  <si>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</si>
  <si>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</si>
  <si>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</si>
  <si>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</si>
  <si>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</si>
  <si>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</si>
  <si>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</si>
  <si>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</si>
  <si>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</si>
  <si>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</si>
  <si>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</si>
  <si>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</si>
  <si>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</si>
  <si>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</si>
  <si>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</si>
  <si>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</si>
  <si>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</si>
  <si>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</si>
  <si>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</si>
  <si>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</si>
  <si>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</si>
  <si>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</si>
  <si>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</si>
  <si>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</si>
  <si>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</si>
  <si>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</si>
  <si>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</si>
  <si>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</si>
  <si>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</si>
  <si>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</si>
  <si>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</si>
  <si>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</si>
  <si>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</si>
  <si>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</si>
  <si>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</si>
  <si>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</si>
  <si>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</si>
  <si>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</si>
  <si>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</si>
  <si>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</si>
  <si>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</si>
  <si>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</si>
  <si>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</si>
  <si>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</si>
  <si>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</si>
  <si>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</si>
  <si>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</si>
  <si>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</si>
  <si>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</si>
  <si>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</si>
  <si>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</si>
  <si>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</si>
  <si>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</si>
  <si>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</si>
  <si>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</si>
  <si>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</si>
  <si>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</si>
  <si>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</si>
  <si>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</si>
  <si>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</si>
  <si>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</si>
  <si>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</si>
  <si>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</si>
  <si>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</si>
  <si>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</si>
  <si>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</si>
  <si>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</si>
  <si>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</si>
  <si>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</si>
  <si>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</si>
  <si>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</si>
  <si>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</si>
  <si>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</si>
  <si>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</si>
  <si>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</si>
  <si>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</si>
  <si>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</si>
  <si>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</si>
  <si>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</si>
  <si>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</si>
  <si>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</si>
  <si>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</si>
  <si>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</si>
  <si>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</si>
  <si>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</si>
  <si>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</si>
  <si>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</si>
  <si>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</si>
  <si>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</si>
  <si>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</si>
  <si>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</si>
  <si>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</si>
  <si>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</si>
  <si>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</si>
  <si>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</si>
  <si>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</si>
  <si>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</si>
  <si>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</si>
  <si>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</si>
  <si>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</si>
  <si>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</si>
  <si>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</si>
  <si>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</si>
  <si>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</si>
  <si>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</si>
  <si>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</si>
  <si>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</si>
  <si>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</si>
  <si>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</si>
  <si>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</si>
  <si>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</si>
  <si>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</si>
  <si>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</si>
  <si>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</si>
  <si>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</si>
  <si>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</si>
  <si>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</si>
  <si>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</si>
  <si>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</si>
  <si>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</si>
  <si>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</si>
  <si>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</si>
  <si>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</si>
  <si>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</si>
  <si>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</si>
  <si>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</si>
  <si>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</si>
  <si>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</si>
  <si>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</si>
  <si>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</si>
  <si>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</si>
  <si>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</si>
  <si>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</si>
  <si>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</si>
  <si>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</si>
  <si>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</si>
  <si>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</si>
  <si>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</si>
  <si>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</si>
  <si>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</si>
  <si>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</si>
  <si>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</si>
  <si>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</si>
  <si>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</si>
  <si>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</si>
  <si>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</si>
  <si>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</si>
  <si>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</si>
  <si>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</si>
  <si>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</si>
  <si>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</si>
  <si>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</si>
  <si>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</si>
  <si>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</si>
  <si>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</si>
  <si>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</si>
  <si>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</si>
  <si>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</si>
  <si>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</si>
  <si>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</si>
  <si>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</si>
  <si>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</si>
  <si>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</si>
  <si>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</si>
  <si>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</si>
  <si>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</si>
  <si>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</si>
  <si>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</si>
  <si>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</si>
  <si>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</si>
  <si>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</si>
  <si>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</si>
  <si>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</si>
  <si>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</si>
  <si>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</si>
  <si>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</si>
  <si>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</si>
  <si>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</si>
  <si>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</si>
  <si>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</si>
  <si>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</si>
  <si>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</si>
  <si>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</si>
  <si>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</si>
  <si>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</si>
  <si>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</si>
  <si>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</si>
  <si>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</si>
  <si>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</si>
  <si>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</si>
  <si>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</si>
  <si>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</si>
  <si>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</si>
  <si>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</si>
  <si>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</si>
  <si>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</si>
  <si>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</si>
  <si>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</si>
  <si>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</si>
  <si>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</si>
  <si>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</si>
  <si>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</si>
  <si>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</si>
  <si>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</si>
  <si>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</si>
  <si>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</si>
  <si>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</si>
  <si>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</si>
  <si>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</si>
  <si>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</si>
  <si>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</si>
  <si>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</si>
  <si>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</si>
  <si>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</si>
  <si>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</si>
  <si>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</si>
  <si>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</si>
  <si>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</si>
  <si>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</si>
  <si>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</si>
  <si>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</si>
  <si>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</si>
  <si>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</si>
  <si>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</si>
  <si>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</si>
  <si>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</si>
  <si>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</si>
  <si>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</si>
  <si>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</si>
  <si>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</si>
  <si>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</si>
  <si>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</si>
  <si>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</si>
  <si>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</si>
  <si>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</si>
  <si>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</si>
  <si>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</si>
  <si>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</si>
  <si>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</si>
  <si>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</si>
  <si>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</si>
  <si>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</si>
  <si>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</si>
  <si>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</si>
  <si>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</si>
  <si>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</si>
  <si>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</si>
  <si>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</si>
  <si>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</si>
  <si>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</si>
  <si>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</si>
  <si>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</si>
  <si>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</si>
  <si>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</si>
  <si>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</si>
  <si>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</si>
  <si>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</si>
  <si>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</si>
  <si>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</si>
  <si>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</si>
  <si>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</si>
  <si>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</si>
  <si>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</si>
  <si>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</si>
  <si>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</si>
  <si>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</si>
  <si>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</si>
  <si>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</si>
  <si>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</si>
  <si>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</si>
  <si>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</si>
  <si>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</si>
  <si>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</si>
  <si>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</si>
  <si>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</si>
  <si>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</si>
  <si>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</si>
  <si>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</si>
  <si>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</si>
  <si>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</si>
  <si>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</si>
  <si>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</si>
  <si>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</si>
  <si>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</si>
  <si>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</si>
  <si>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</si>
  <si>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</si>
  <si>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</si>
  <si>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</si>
  <si>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</si>
  <si>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</si>
  <si>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</si>
  <si>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</si>
  <si>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</si>
  <si>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</si>
  <si>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</si>
  <si>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</si>
  <si>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</si>
  <si>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</si>
  <si>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</si>
  <si>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</si>
  <si>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</si>
  <si>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</si>
  <si>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</si>
  <si>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</si>
  <si>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</si>
  <si>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</si>
  <si>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</si>
  <si>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</si>
  <si>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</si>
  <si>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</si>
  <si>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</si>
  <si>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</si>
  <si>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</si>
  <si>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</si>
  <si>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</si>
  <si>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</si>
  <si>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</si>
  <si>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</si>
  <si>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</si>
  <si>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</si>
  <si>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</si>
  <si>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</si>
  <si>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</si>
  <si>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</si>
  <si>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</si>
  <si>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</si>
  <si>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</si>
  <si>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</si>
  <si>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</si>
  <si>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</si>
  <si>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</si>
  <si>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</si>
  <si>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</si>
  <si>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</si>
  <si>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</si>
  <si>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</si>
  <si>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</si>
  <si>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</si>
  <si>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</si>
  <si>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</si>
  <si>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</si>
  <si>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</si>
  <si>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</si>
  <si>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</si>
  <si>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</si>
  <si>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</si>
  <si>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</si>
  <si>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</si>
  <si>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</si>
  <si>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</si>
  <si>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</si>
  <si>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</si>
  <si>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</si>
  <si>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</si>
  <si>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</si>
  <si>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</si>
  <si>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</si>
  <si>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</si>
  <si>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</si>
  <si>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</si>
  <si>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</si>
  <si>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</si>
  <si>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</si>
  <si>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</si>
  <si>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</si>
  <si>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</si>
  <si>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</si>
  <si>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</si>
  <si>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</si>
  <si>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</si>
  <si>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</si>
  <si>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</si>
  <si>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</si>
  <si>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</si>
  <si>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</si>
  <si>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</si>
  <si>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</si>
  <si>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</si>
  <si>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</si>
  <si>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</si>
  <si>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</si>
  <si>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</si>
  <si>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</si>
  <si>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</si>
  <si>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</si>
  <si>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</si>
  <si>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</si>
  <si>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</si>
  <si>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</si>
  <si>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</si>
  <si>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</si>
  <si>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</si>
  <si>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</si>
  <si>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</si>
  <si>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</si>
  <si>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</si>
  <si>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</si>
  <si>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</si>
  <si>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</si>
  <si>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</si>
  <si>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</si>
  <si>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</si>
  <si>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</si>
  <si>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</si>
  <si>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</si>
  <si>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</si>
  <si>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</si>
  <si>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</si>
  <si>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</si>
  <si>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</si>
  <si>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</si>
  <si>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</si>
  <si>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</si>
  <si>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</si>
  <si>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</si>
  <si>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</si>
  <si>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</si>
  <si>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</si>
  <si>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</si>
  <si>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</si>
  <si>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</si>
  <si>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</si>
  <si>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</si>
  <si>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</si>
  <si>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</si>
  <si>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</si>
  <si>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</si>
  <si>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</si>
  <si>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</si>
  <si>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</si>
  <si>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</si>
  <si>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</si>
  <si>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</si>
  <si>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</si>
  <si>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</si>
  <si>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</si>
  <si>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</si>
  <si>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</si>
  <si>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</si>
  <si>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</si>
  <si>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</si>
  <si>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</si>
  <si>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</si>
  <si>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</si>
  <si>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</si>
  <si>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</si>
  <si>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</si>
  <si>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</si>
  <si>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</si>
  <si>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</si>
  <si>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</si>
  <si>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</si>
  <si>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</si>
  <si>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</si>
  <si>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</si>
  <si>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</si>
  <si>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</si>
  <si>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</si>
  <si>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</si>
  <si>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</si>
  <si>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</si>
  <si>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</si>
  <si>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</si>
  <si>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</si>
  <si>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</si>
  <si>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</si>
  <si>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</si>
  <si>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</si>
  <si>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</si>
  <si>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</si>
  <si>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</si>
  <si>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</si>
  <si>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</si>
  <si>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</si>
  <si>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</si>
  <si>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</si>
  <si>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</si>
  <si>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</si>
  <si>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</si>
  <si>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</si>
  <si>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</si>
  <si>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</si>
  <si>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</si>
  <si>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</si>
  <si>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</si>
  <si>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</si>
  <si>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</si>
  <si>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</si>
  <si>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</si>
  <si>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</si>
  <si>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</si>
  <si>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</si>
  <si>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</si>
  <si>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</si>
  <si>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</si>
  <si>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</si>
  <si>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</si>
  <si>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</si>
  <si>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</si>
  <si>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</si>
  <si>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</si>
  <si>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</si>
  <si>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</si>
  <si>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</si>
  <si>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</si>
  <si>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</si>
  <si>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</si>
  <si>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</si>
  <si>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</si>
  <si>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</si>
  <si>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</si>
  <si>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</si>
  <si>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</si>
  <si>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</si>
  <si>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</si>
  <si>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</si>
  <si>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</si>
  <si>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</si>
  <si>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</si>
  <si>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</si>
  <si>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</si>
  <si>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</si>
  <si>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</si>
  <si>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</si>
  <si>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</si>
  <si>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</si>
  <si>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</si>
  <si>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</si>
  <si>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</si>
  <si>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</si>
  <si>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</si>
  <si>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</si>
  <si>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</si>
  <si>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</si>
  <si>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</si>
  <si>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</si>
  <si>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</si>
  <si>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</si>
  <si>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</si>
  <si>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</si>
  <si>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</si>
  <si>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</si>
  <si>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</si>
  <si>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</si>
  <si>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</si>
  <si>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</si>
  <si>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</si>
  <si>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</si>
  <si>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</si>
  <si>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</si>
  <si>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</si>
  <si>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</si>
  <si>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</si>
  <si>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</si>
  <si>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</si>
  <si>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</si>
  <si>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</si>
  <si>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</si>
  <si>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</si>
  <si>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</si>
  <si>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</si>
  <si>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</si>
  <si>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</si>
  <si>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</si>
  <si>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</si>
  <si>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</si>
  <si>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</si>
  <si>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</si>
  <si>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</si>
  <si>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</si>
  <si>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</si>
  <si>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</si>
  <si>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</si>
  <si>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</si>
  <si>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</si>
  <si>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</si>
  <si>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</si>
  <si>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</si>
  <si>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</si>
  <si>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</si>
  <si>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</si>
  <si>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</si>
  <si>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</si>
  <si>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</si>
  <si>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</si>
  <si>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</si>
  <si>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</si>
  <si>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</si>
  <si>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</si>
  <si>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</si>
  <si>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</si>
  <si>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</si>
  <si>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</si>
  <si>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</si>
  <si>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</si>
  <si>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</si>
  <si>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</si>
  <si>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</si>
  <si>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</si>
  <si>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</si>
  <si>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</si>
  <si>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</si>
  <si>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</si>
  <si>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</si>
  <si>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</si>
  <si>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</si>
  <si>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</si>
  <si>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</si>
  <si>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</si>
  <si>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</si>
  <si>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</si>
  <si>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</si>
  <si>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</si>
  <si>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</si>
  <si>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</si>
  <si>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</si>
  <si>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</si>
  <si>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</si>
  <si>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</si>
  <si>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</si>
  <si>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</si>
  <si>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</si>
  <si>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</si>
  <si>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</si>
  <si>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</si>
  <si>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</si>
  <si>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</si>
  <si>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</si>
  <si>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</si>
  <si>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</si>
  <si>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</si>
  <si>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</si>
  <si>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</si>
  <si>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</si>
  <si>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</si>
  <si>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</si>
  <si>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</si>
  <si>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</si>
  <si>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</si>
  <si>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</si>
  <si>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</si>
  <si>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</si>
  <si>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</si>
  <si>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</si>
  <si>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</si>
  <si>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</si>
  <si>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</si>
  <si>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</si>
  <si>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</si>
  <si>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</si>
  <si>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</si>
  <si>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</si>
  <si>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</si>
  <si>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</si>
  <si>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</si>
  <si>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</si>
  <si>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</si>
  <si>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</si>
  <si>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</si>
  <si>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</si>
  <si>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</si>
  <si>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</si>
  <si>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</si>
  <si>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</si>
  <si>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</si>
  <si>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</si>
  <si>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</si>
  <si>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</si>
  <si>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</si>
  <si>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</si>
  <si>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</si>
  <si>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</si>
  <si>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</si>
  <si>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</si>
  <si>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</si>
  <si>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</si>
  <si>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</si>
  <si>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</si>
  <si>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</si>
  <si>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</si>
  <si>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</si>
  <si>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</si>
  <si>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</si>
  <si>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</si>
  <si>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</si>
  <si>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</si>
  <si>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</si>
  <si>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</si>
  <si>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</si>
  <si>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</si>
  <si>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</si>
  <si>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</si>
  <si>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</si>
  <si>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</si>
  <si>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</si>
  <si>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</si>
  <si>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</si>
  <si>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</si>
  <si>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</si>
  <si>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</si>
  <si>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</si>
  <si>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</si>
  <si>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</si>
  <si>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</si>
  <si>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</si>
  <si>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</si>
  <si>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</si>
  <si>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</si>
  <si>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</si>
  <si>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</si>
  <si>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</si>
  <si>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</si>
  <si>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</si>
  <si>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</si>
  <si>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</si>
  <si>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</si>
  <si>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</si>
  <si>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</si>
  <si>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</si>
  <si>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</si>
  <si>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</si>
  <si>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</si>
  <si>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</si>
  <si>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</si>
  <si>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</si>
  <si>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</si>
  <si>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</si>
  <si>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</si>
  <si>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</si>
  <si>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</si>
  <si>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</si>
  <si>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</si>
  <si>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</si>
  <si>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</si>
  <si>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</si>
  <si>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</si>
  <si>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</si>
  <si>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</si>
  <si>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</si>
  <si>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</si>
  <si>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</si>
  <si>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</si>
  <si>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</si>
  <si>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</si>
  <si>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</si>
  <si>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</si>
  <si>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</si>
  <si>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</si>
  <si>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</si>
  <si>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</si>
  <si>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</si>
  <si>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</si>
  <si>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</si>
  <si>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</si>
  <si>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</si>
  <si>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</si>
  <si>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</si>
  <si>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</si>
  <si>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</si>
  <si>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</si>
  <si>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</si>
  <si>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</si>
  <si>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</si>
  <si>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</si>
  <si>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</si>
  <si>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</si>
  <si>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</si>
  <si>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</si>
  <si>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</si>
  <si>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</si>
  <si>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</si>
  <si>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</si>
  <si>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</si>
  <si>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</si>
  <si>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</si>
  <si>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</si>
  <si>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</si>
  <si>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</si>
  <si>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</si>
  <si>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</si>
  <si>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</si>
  <si>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</si>
  <si>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</si>
  <si>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</si>
  <si>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</si>
  <si>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</si>
  <si>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</si>
  <si>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</si>
  <si>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</si>
  <si>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</si>
  <si>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</si>
  <si>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</si>
  <si>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</si>
  <si>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</si>
  <si>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</si>
  <si>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</si>
  <si>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</si>
  <si>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</si>
  <si>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</si>
  <si>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</si>
  <si>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</si>
  <si>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</si>
  <si>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</si>
  <si>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</si>
  <si>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</si>
  <si>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</si>
  <si>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</si>
  <si>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</si>
  <si>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</si>
  <si>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</si>
  <si>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</si>
  <si>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</si>
  <si>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</si>
  <si>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</si>
  <si>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</si>
  <si>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</si>
  <si>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</si>
  <si>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</si>
  <si>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</si>
  <si>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</si>
  <si>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</si>
  <si>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</si>
  <si>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</si>
  <si>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</si>
  <si>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</si>
  <si>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</si>
  <si>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</si>
  <si>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</si>
  <si>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</si>
  <si>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</si>
  <si>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</si>
  <si>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</si>
  <si>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</si>
  <si>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</si>
  <si>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</si>
  <si>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</si>
  <si>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</si>
  <si>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</si>
  <si>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</si>
  <si>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</si>
  <si>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</si>
  <si>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</si>
  <si>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</si>
  <si>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</si>
  <si>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</si>
  <si>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</si>
  <si>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</si>
  <si>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</si>
  <si>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</si>
  <si>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</si>
  <si>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</si>
  <si>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</si>
  <si>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</si>
  <si>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</si>
  <si>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</si>
  <si>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</si>
  <si>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</si>
  <si>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</si>
  <si>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</si>
  <si>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</si>
  <si>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</si>
  <si>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</si>
  <si>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</si>
  <si>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</si>
  <si>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</si>
  <si>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</si>
  <si>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</si>
  <si>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</si>
  <si>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</si>
  <si>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</si>
  <si>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</si>
  <si>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</si>
  <si>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</si>
  <si>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</si>
  <si>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</si>
  <si>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</si>
  <si>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</si>
  <si>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</si>
  <si>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</si>
  <si>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</si>
  <si>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</si>
  <si>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</si>
  <si>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</si>
  <si>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</si>
  <si>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</si>
  <si>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</si>
  <si>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</si>
  <si>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</si>
  <si>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</si>
  <si>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</si>
  <si>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</si>
  <si>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</si>
  <si>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</si>
  <si>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</si>
  <si>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</si>
  <si>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</si>
  <si>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</si>
  <si>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</si>
  <si>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</si>
  <si>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</si>
  <si>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</si>
  <si>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</si>
  <si>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</si>
  <si>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</si>
  <si>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</si>
  <si>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</si>
  <si>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</si>
  <si>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</si>
  <si>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</si>
  <si>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</si>
  <si>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</si>
  <si>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</si>
  <si>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</si>
  <si>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</si>
  <si>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</si>
  <si>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</si>
  <si>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</si>
  <si>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</si>
  <si>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</si>
  <si>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</si>
  <si>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</si>
  <si>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</si>
  <si>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</si>
  <si>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</si>
  <si>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</si>
  <si>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</si>
  <si>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</si>
  <si>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</si>
  <si>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</si>
  <si>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</si>
  <si>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</si>
  <si>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</si>
  <si>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</si>
  <si>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</si>
  <si>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</si>
  <si>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</si>
  <si>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</si>
  <si>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</si>
  <si>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</si>
  <si>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</si>
  <si>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</si>
  <si>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</si>
  <si>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</si>
  <si>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</si>
  <si>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</si>
  <si>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</si>
  <si>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</si>
  <si>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</si>
  <si>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</si>
  <si>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</si>
  <si>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</si>
  <si>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</si>
  <si>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</si>
  <si>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</si>
  <si>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</si>
  <si>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</si>
  <si>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</si>
  <si>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</si>
  <si>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</si>
  <si>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</si>
  <si>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</si>
  <si>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</si>
  <si>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</si>
  <si>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</si>
  <si>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</si>
  <si>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</si>
  <si>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</si>
  <si>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</si>
  <si>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</si>
  <si>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</si>
  <si>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</si>
  <si>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</si>
  <si>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</si>
  <si>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</si>
  <si>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</si>
  <si>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</si>
  <si>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</si>
  <si>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</si>
  <si>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</si>
  <si>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</si>
  <si>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</si>
  <si>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</si>
  <si>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</si>
  <si>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</si>
  <si>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</si>
  <si>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</si>
  <si>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</si>
  <si>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</si>
  <si>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</si>
  <si>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</si>
  <si>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</si>
  <si>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</si>
  <si>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</si>
  <si>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</si>
  <si>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</si>
  <si>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</si>
  <si>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</si>
  <si>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</si>
  <si>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</si>
  <si>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</si>
  <si>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</si>
  <si>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</si>
  <si>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</si>
  <si>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</si>
  <si>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</si>
  <si>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</si>
  <si>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</si>
  <si>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</si>
  <si>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</si>
  <si>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</si>
  <si>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</si>
  <si>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</si>
  <si>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</si>
  <si>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</si>
  <si>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</si>
  <si>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</si>
  <si>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</si>
  <si>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</si>
  <si>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</si>
  <si>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</si>
  <si>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PCM-20251127-00001803</t>
  </si>
  <si>
    <t>EM team on the way ETA 20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</si>
  <si>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</si>
  <si>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</si>
  <si>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</si>
  <si>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</si>
  <si>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</si>
  <si>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</si>
  <si>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</si>
  <si>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</si>
  <si>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</si>
  <si>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</si>
  <si>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</si>
  <si>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20 min</t>
  </si>
  <si>
    <t xml:space="preserve">PCM-20251127-00001787
</t>
  </si>
  <si>
    <t>Team will check after ABBS2180 , and sceco complain done , ETA 120 min</t>
  </si>
  <si>
    <t>PCM-20251127-00001783</t>
  </si>
  <si>
    <t>SECS down and EM team need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</si>
</sst>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
      <left style="thin">
        <color rgb="FF000000"/>
      </left>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xf numFmtId="0" fontId="0" fillId="0" borderId="19" xfId="0" applyFont="1" applyBorder="1" applyAlignment="1">
      <alignment horizontal="center" vertical="center"/>
    </xf>
    <xf numFmtId="0" fontId="0" fillId="0" borderId="19" xfId="0" applyFont="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325.85836724536784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45988.806793171294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45988.806793171294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45988.806793171294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45988.806793171294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45988.806793171294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45988.806793171294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45988.806793171294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45988.806793171294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45988.806793171294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45988.806793171294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45988.806793171294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45988.806793171294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45988.806793171294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45988.806793171294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45988.806793171294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45988.806793171294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45988.806793171294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45988.806793171294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45988.806793171294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45988.806793171294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45988.806793171294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45988.806793171294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45988.806793171294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45988.806793171294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45988.806793171294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45988.806793171294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45988.806793171294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45988.806793171294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45988.806793171294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45988.806793171294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45988.806793171294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45988.806793171294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45988.806793171294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45988.806793171294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45988.806793171294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45988.806793171294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45988.806793171294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45988.806793171294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45988.806793171294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163.80695520833251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4.4193741898125154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5" customFormat="1" ht="31.5" customHeight="1">
      <c r="A5" s="157" t="s">
        <v>39107</v>
      </c>
      <c r="B5" s="58" t="str">
        <f>IFERROR(VLOOKUP(D5,DB!A:K,11,0),"")</f>
        <v>R2</v>
      </c>
      <c r="C5" s="58">
        <v>1</v>
      </c>
      <c r="D5" s="58" t="s">
        <v>25344</v>
      </c>
      <c r="E5" s="81" t="s">
        <v>39021</v>
      </c>
      <c r="F5" s="71"/>
      <c r="G5" s="72">
        <f ca="1">IFERROR(NOW()-F5,"-")</f>
        <v>45988.806793171294</v>
      </c>
      <c r="H5" s="71">
        <v>45988.784687500003</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6"/>
    </row>
    <row r="6" spans="1:88" ht="31.5" customHeight="1">
      <c r="A6" s="145" t="s">
        <v>39109</v>
      </c>
      <c r="B6" s="18" t="s">
        <v>39110</v>
      </c>
      <c r="C6" s="18">
        <v>1</v>
      </c>
      <c r="D6" s="18" t="s">
        <v>39111</v>
      </c>
      <c r="E6" s="99" t="s">
        <v>39021</v>
      </c>
      <c r="F6" s="100">
        <v>45988.640810185185</v>
      </c>
      <c r="G6" s="101">
        <f ca="1">IFERROR(NOW()-F6,"-")</f>
        <v>0.16598298610915663</v>
      </c>
      <c r="H6" s="146">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45988.806793171294</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45988.806793171294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45988.806793171294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45988.806793171294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45988.806793171294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45988.806793171294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45988.806793171294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45988.806793171294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45988.806793171294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45988.806793171294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45988.806793171294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45988.806793171294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45988.806793171294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45988.806793171294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45988.806793171294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45988.806793171294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45988.806793171294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45988.806793171294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45988.806793171294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45988.806793171294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45988.806793171294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45988.806793171294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45988.806793171294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45988.806793171294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45988.806793171294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45988.806793171294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45988.806793171294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45988.806793171294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45988.806793171294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45988.806793171294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45988.806793171294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45988.806793171294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45988.806793171294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45988.806793171294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45988.806793171294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45988.806793171294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45988.806793171294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45988.806793171294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45988.806793171294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45988.806793171294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45988.806793171294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45988.806793171294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45988.806793171294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45988.806793171294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45988.806793171294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45988.806793171294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45988.806793171294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45988.806793171294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45988.806793171294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45988.806793171294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45988.806793171294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45988.806793171294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45988.806793171294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45988.806793171294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45988.806793171294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45988.806793171294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45988.806793171294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45988.806793171294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45988.806793171294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45988.806793171294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45988.806793171294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45988.806793171294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45988.806793171294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45988.806793171294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45988.806793171294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45988.806793171294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45988.806793171294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45988.806793171294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45988.806793171294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45988.806793171294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45988.806793171294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45988.806793171294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45988.806793171294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45988.806793171294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45988.806793171294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45988.806793171294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45988.806793171294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45988.806793171294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45988.806793171294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45988.806793171294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45988.806793171294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45988.806793171294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45988.806793171294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45988.806793171294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45988.806793171294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39116</v>
      </c>
      <c r="B2" s="58" t="str">
        <f>IFERROR(VLOOKUP(D2,DB!A:K,11,0),"")</f>
        <v>R3</v>
      </c>
      <c r="C2" s="18">
        <v>4</v>
      </c>
      <c r="D2" s="58" t="s">
        <v>22290</v>
      </c>
      <c r="E2" s="18" t="s">
        <v>39021</v>
      </c>
      <c r="F2" s="20">
        <v>45988.788310185184</v>
      </c>
      <c r="G2" s="21">
        <f t="shared" ref="G2:G43" ca="1" si="0">IFERROR(NOW()-F2,"-")</f>
        <v>1.8482986110029742E-2</v>
      </c>
      <c r="H2" s="22">
        <v>45988.774050925924</v>
      </c>
      <c r="I2" s="19" t="str">
        <f>IFERROR(VLOOKUP(D2,DB!A:F,6,0),"")</f>
        <v>SCECO</v>
      </c>
      <c r="J2" s="18" t="str">
        <f>IFERROR(VLOOKUP(D2,DB!A:G,7,0),"")</f>
        <v>In progress</v>
      </c>
      <c r="K2" s="42" t="s">
        <v>39117</v>
      </c>
      <c r="L2" s="23" t="str">
        <f>IFERROR(VLOOKUP(D2,DB!A:I,9,0),"")</f>
        <v>Latis</v>
      </c>
    </row>
    <row r="3" spans="1:13" ht="15" customHeight="1">
      <c r="A3" s="19"/>
      <c r="B3" s="58" t="str">
        <f>IFERROR(VLOOKUP(D3,DB!A:K,11,0),"")</f>
        <v/>
      </c>
      <c r="C3" s="18"/>
      <c r="D3" s="58" t="str">
        <f>IFERROR(VLOOKUP(#REF!,DB!#REF!,7,0),"")</f>
        <v/>
      </c>
      <c r="E3" s="18"/>
      <c r="F3" s="20"/>
      <c r="G3" s="21">
        <f t="shared" ca="1" si="0"/>
        <v>45988.806793171294</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45988.806793171294</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45988.806793171294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45988.806793171294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45988.806793171294</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45988.806793171294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45988.806793171294</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45988.806793171294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45988.806793171294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45988.806793171294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45988.806793171294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45988.806793171294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45988.806793171294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45988.806793171294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45988.806793171294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45988.806793171294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45988.806793171294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45988.806793171294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45988.806793171294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45988.806793171294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45988.806793171294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45988.806793171294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45988.806793171294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45988.806793171294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45988.806793171294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45988.806793171294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45988.806793171294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45988.806793171294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45988.806793171294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45988.806793171294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45988.806793171294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45988.806793171294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45988.806793171294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45988.806793171294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45988.806793171294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45988.806793171294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45988.806793171294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45988.806793171294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45988.806793171294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45988.806793171294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45988.806793171294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45988.806793171294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45988.806793171294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45988.806793171294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45988.806793171294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45988.806793171294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45988.806793171294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45988.806793171294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45988.806793171294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45988.806793171294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45988.806793171294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45988.806793171294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45988.806793171294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45988.806793171294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45988.806793171294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45988.806793171294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45988.806793171294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45988.806793171294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45988.806793171294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45988.806793171294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45988.806793171294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45988.806793171294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45988.806793171294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45988.806793171294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45988.806793171294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45988.806793171294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45988.806793171294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45988.806793171294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45988.806793171294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45988.806793171294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45988.806793171294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45988.806793171294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45988.806793171294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45988.806793171294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45988.806793171294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45988.806793171294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45988.806793171294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45988.806793171294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45988.806793171294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45988.806793171294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45988.806793171294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45988.806793171294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45988.806793171294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45988.806793171294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45988.806793171294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45988.806793171294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45988.806793171294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45988.806793171294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45988.806793171294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45988.806793171294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45988.806793171294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45988.806793171294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45988.806793171294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45988.806793171294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45988.806793171294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45988.806793171294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45988.806793171294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45988.806793171294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45988.806793171294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45988.806793171294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45988.806793171294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45988.806793171294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45988.806793171294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45988.806793171294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45988.806793171294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45988.806793171294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45988.806793171294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45988.806793171294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45988.806793171294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45988.806793171294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45988.806793171294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45988.806793171294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45988.806793171294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45988.806793171294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45988.806793171294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45988.806793171294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45988.806793171294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45988.806793171294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45988.806793171294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45988.806793171294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45988.806793171294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45988.806793171294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45988.806793171294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45988.806793171294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45988.806793171294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45988.806793171294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45988.806793171294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45988.806793171294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45988.806793171294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45988.806793171294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45988.806793171294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45988.806793171294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45988.806793171294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45988.806793171294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45988.806793171294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45988.806793171294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45988.806793171294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45988.806793171294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45988.806793171294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45988.806793171294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45988.806793171294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45988.806793171294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45988.806793171294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45988.806793171294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45988.806793171294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45988.806793171294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45988.806793171294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45988.806793171294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45988.806793171294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45988.806793171294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45988.806793171294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45988.806793171294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45988.806793171294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45988.806793171294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45988.806793171294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45988.806793171294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45988.806793171294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45988.806793171294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45988.806793171294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45988.806793171294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45988.806793171294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45988.806793171294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45988.806793171294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45988.806793171294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45988.806793171294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45988.806793171294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45988.806793171294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45988.806793171294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45988.806793171294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45988.806793171294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45988.806793171294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45988.806793171294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45988.806793171294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45988.806793171294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45988.806793171294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45988.806793171294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45988.806793171294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45988.806793171294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45988.806793171294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45988.806793171294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45988.806793171294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45988.806793171294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45988.806793171294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45988.806793171294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45988.806793171294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45988.806793171294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45988.806793171294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45988.806793171294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45988.806793171294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45988.806793171294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45988.806793171294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45988.806793171294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45988.806793171294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45988.806793171294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45988.806793171294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45988.806793171294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45988.806793171294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45988.806793171294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45988.806793171294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45988.806793171294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45988.806793171294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45988.806793171294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45988.806793171294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45988.806793171294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45988.806793171294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45988.806793171294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45988.806793171294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45988.806793171294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45988.806793171294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45988.806793171294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45988.806793171294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45988.806793171294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45988.806793171294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45988.806793171294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45988.806793171294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45988.806793171294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45988.806793171294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45988.806793171294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45988.806793171294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45988.806793171294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45988.806793171294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45988.806793171294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45988.806793171294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45988.806793171294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45988.806793171294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45988.806793171294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45988.806793171294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45988.806793171294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45988.806793171294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45988.806793171294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45988.806793171294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45988.806793171294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45988.806793171294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45988.806793171294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45988.806793171294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45988.806793171294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45988.806793171294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45988.806793171294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45988.806793171294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45988.806793171294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45988.806793171294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45988.806793171294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45988.806793171294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45988.806793171294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45988.806793171294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45988.806793171294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45988.806793171294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45988.806793171294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45988.806793171294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45988.806793171294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45988.806793171294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45988.806793171294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45988.806793171294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45988.806793171294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45988.806793171294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45988.806793171294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45988.806793171294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45988.806793171294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45988.806793171294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45988.806793171294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45988.806793171294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45988.806793171294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45988.806793171294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45988.806793171294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45988.806793171294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45988.806793171294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45988.806793171294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45988.806793171294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45988.806793171294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45988.806793171294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45988.806793171294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45988.806793171294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45988.806793171294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45988.806793171294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45988.806793171294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45988.806793171294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45988.806793171294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45988.806793171294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45988.806793171294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45988.806793171294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45988.806793171294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45988.806793171294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45988.806793171294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45988.806793171294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45988.806793171294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45988.806793171294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45988.806793171294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45988.806793171294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45988.806793171294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45988.806793171294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45988.806793171294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45988.806793171294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45988.806793171294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45988.806793171294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45988.806793171294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45988.806793171294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45988.806793171294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45988.806793171294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45988.806793171294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45988.806793171294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45988.806793171294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45988.806793171294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45988.806793171294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45988.806793171294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45988.806793171294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45988.806793171294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45988.806793171294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45988.806793171294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45988.806793171294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45988.806793171294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45988.806793171294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45988.806793171294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45988.806793171294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45988.806793171294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45988.806793171294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45988.806793171294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45988.806793171294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45988.806793171294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45988.806793171294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45988.806793171294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45988.806793171294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45988.806793171294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45988.806793171294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45988.806793171294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45988.806793171294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45988.806793171294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45988.806793171294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45988.806793171294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45988.806793171294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45988.806793171294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45988.806793171294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45988.806793171294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45988.806793171294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45988.806793171294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45988.806793171294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45988.806793171294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45988.806793171294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45988.806793171294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45988.806793171294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45988.806793171294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45988.806793171294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45988.806793171294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45988.806793171294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45988.806793171294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45988.806793171294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45988.806793171294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45988.806793171294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45988.806793171294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45988.806793171294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45988.806793171294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45988.806793171294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45988.806793171294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45988.806793171294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45988.806793171294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45988.806793171294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45988.806793171294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45988.806793171294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45988.806793171294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45988.806793171294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45988.806793171294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45988.806793171294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45988.806793171294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45988.806793171294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45988.806793171294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45988.806793171294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45988.806793171294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45988.806793171294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45988.806793171294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45988.806793171294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45988.806793171294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45988.806793171294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45988.806793171294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45988.806793171294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45988.806793171294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45988.806793171294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45988.806793171294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45988.806793171294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45988.806793171294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45988.806793171294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45988.806793171294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45988.806793171294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45988.806793171294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45988.806793171294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45988.806793171294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45988.806793171294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45988.806793171294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45988.806793171294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45988.806793171294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45988.806793171294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45988.806793171294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45988.806793171294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45988.806793171294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45988.806793171294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45988.806793171294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45988.806793171294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45988.806793171294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45988.806793171294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45988.806793171294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45988.806793171294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45988.806793171294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45988.806793171294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45988.806793171294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45988.806793171294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45988.806793171294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45988.806793171294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45988.806793171294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45988.806793171294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45988.806793171294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45988.806793171294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45988.806793171294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45988.806793171294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45988.806793171294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45988.806793171294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45988.806793171294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45988.806793171294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45988.806793171294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45988.806793171294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45988.806793171294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45988.806793171294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45988.806793171294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45988.806793171294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45988.806793171294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45988.806793171294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45988.806793171294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45988.806793171294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45988.806793171294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45988.806793171294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45988.806793171294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45988.806793171294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45988.806793171294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45988.806793171294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45988.806793171294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45988.806793171294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45988.806793171294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45988.806793171294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45988.806793171294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45988.806793171294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45988.806793171294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45988.806793171294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45988.806793171294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45988.806793171294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45988.806793171294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45988.806793171294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45988.806793171294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45988.806793171294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45988.806793171294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45988.806793171294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45988.806793171294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45988.806793171294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45988.806793171294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45988.806793171294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45988.806793171294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45988.806793171294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45988.806793171294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45988.806793171294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45988.806793171294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45988.806793171294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45988.806793171294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45988.806793171294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45988.806793171294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45988.806793171294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45988.806793171294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45988.806793171294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45988.806793171294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45988.806793171294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45988.806793171294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45988.806793171294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45988.806793171294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45988.806793171294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45988.806793171294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45988.806793171294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45988.806793171294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45988.806793171294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45988.806793171294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45988.806793171294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45988.806793171294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45988.806793171294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45988.806793171294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45988.806793171294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45988.806793171294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45988.806793171294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45988.806793171294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45988.806793171294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45988.806793171294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45988.806793171294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45988.806793171294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45988.806793171294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45988.806793171294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45988.806793171294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45988.806793171294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45988.806793171294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45988.806793171294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45988.806793171294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45988.806793171294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45988.806793171294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45988.806793171294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45988.806793171294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45988.806793171294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45988.806793171294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45988.806793171294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45988.806793171294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45988.806793171294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45988.806793171294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45988.806793171294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45988.806793171294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45988.806793171294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45988.806793171294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45988.806793171294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45988.806793171294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45988.806793171294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45988.806793171294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45988.806793171294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45988.806793171294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45988.806793171294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45988.806793171294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45988.806793171294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45988.806793171294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45988.806793171294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45988.806793171294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45988.806793171294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45988.806793171294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45988.806793171294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45988.806793171294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45988.806793171294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45988.806793171294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45988.806793171294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45988.806793171294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45988.806793171294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45988.806793171294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45988.806793171294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45988.806793171294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45988.806793171294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45988.806793171294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45988.806793171294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45988.806793171294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45988.806793171294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45988.806793171294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45988.806793171294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45988.806793171294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45988.806793171294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45988.806793171294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45988.806793171294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45988.806793171294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45988.806793171294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45988.806793171294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45988.806793171294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45988.806793171294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45988.806793171294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45988.806793171294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45988.806793171294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45988.806793171294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45988.806793171294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45988.806793171294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45988.806793171294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45988.806793171294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45988.806793171294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45988.806793171294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45988.806793171294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45988.806793171294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45988.806793171294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45988.806793171294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45988.806793171294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45988.806793171294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45988.806793171294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45988.806793171294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45988.806793171294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45988.806793171294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45988.806793171294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45988.806793171294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45988.806793171294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45988.806793171294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45988.806793171294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45988.806793171294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45988.806793171294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45988.806793171294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45988.806793171294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45988.806793171294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45988.806793171294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45988.806793171294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45988.806793171294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45988.806793171294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45988.806793171294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45988.806793171294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45988.806793171294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45988.806793171294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45988.806793171294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45988.806793171294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45988.806793171294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45988.806793171294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45988.806793171294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45988.806793171294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45988.806793171294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45988.806793171294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45988.806793171294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45988.806793171294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45988.806793171294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45988.806793171294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45988.806793171294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45988.806793171294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45988.806793171294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45988.806793171294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45988.806793171294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45988.806793171294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45988.806793171294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45988.806793171294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45988.806793171294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45988.806793171294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45988.806793171294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45988.806793171294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45988.806793171294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45988.806793171294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45988.806793171294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45988.806793171294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45988.806793171294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45988.806793171294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45988.806793171294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45988.806793171294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45988.806793171294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45988.806793171294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45988.806793171294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45988.806793171294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45988.806793171294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45988.806793171294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45988.806793171294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45988.806793171294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45988.806793171294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45988.806793171294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45988.806793171294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45988.806793171294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45988.806793171294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45988.806793171294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45988.806793171294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45988.806793171294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45988.806793171294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45988.806793171294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45988.806793171294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45988.806793171294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45988.806793171294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45988.806793171294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45988.806793171294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45988.806793171294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45988.806793171294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45988.806793171294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45988.806793171294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45988.806793171294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45988.806793171294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45988.806793171294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45988.806793171294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45988.806793171294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45988.806793171294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45988.806793171294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45988.806793171294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45988.806793171294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45988.806793171294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45988.806793171294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45988.806793171294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45988.806793171294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45988.806793171294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45988.806793171294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45988.806793171294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45988.806793171294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45988.806793171294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45988.806793171294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45988.806793171294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45988.806793171294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45988.806793171294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45988.806793171294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45988.806793171294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45988.806793171294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45988.806793171294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45988.806793171294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45988.806793171294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45988.806793171294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45988.806793171294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45988.806793171294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45988.806793171294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45988.806793171294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45988.806793171294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45988.806793171294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45988.806793171294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45988.806793171294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45988.806793171294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45988.806793171294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45988.806793171294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45988.806793171294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45988.806793171294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45988.806793171294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45988.806793171294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45988.806793171294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45988.806793171294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45988.806793171294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45988.806793171294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45988.806793171294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45988.806793171294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45988.806793171294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45988.806793171294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45988.806793171294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45988.806793171294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45988.806793171294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45988.806793171294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45988.806793171294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45988.806793171294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45988.806793171294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45988.806793171294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45988.806793171294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45988.806793171294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45988.806793171294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45988.806793171294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45988.806793171294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45988.806793171294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45988.806793171294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45988.806793171294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45988.806793171294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45988.806793171294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45988.806793171294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45988.806793171294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45988.806793171294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45988.806793171294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45988.806793171294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45988.806793171294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45988.806793171294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45988.806793171294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45988.806793171294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45988.806793171294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45988.806793171294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45988.806793171294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45988.806793171294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45988.806793171294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45988.806793171294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45988.806793171294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45988.806793171294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45988.806793171294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45988.806793171294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45988.806793171294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45988.806793171294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45988.806793171294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45988.806793171294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45988.806793171294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45988.806793171294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45988.806793171294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45988.806793171294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45988.806793171294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45988.806793171294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45988.806793171294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45988.806793171294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45988.806793171294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45988.806793171294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45988.806793171294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45988.806793171294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45988.806793171294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45988.806793171294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45988.806793171294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45988.806793171294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45988.806793171294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45988.806793171294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45988.806793171294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45988.806793171294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45988.806793171294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45988.806793171294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45988.806793171294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45988.806793171294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45988.806793171294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45988.806793171294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45988.806793171294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45988.806793171294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45988.806793171294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45988.806793171294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45988.806793171294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45988.806793171294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45988.806793171294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45988.806793171294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45988.806793171294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45988.806793171294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45988.806793171294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45988.806793171294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45988.806793171294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45988.806793171294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45988.806793171294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45988.806793171294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45988.806793171294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45988.806793171294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45988.806793171294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45988.806793171294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45988.806793171294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45988.806793171294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45988.806793171294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45988.806793171294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45988.806793171294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45988.806793171294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45988.806793171294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45988.806793171294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45988.806793171294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45988.806793171294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45988.806793171294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45988.806793171294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45988.806793171294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45988.806793171294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45988.806793171294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45988.806793171294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45988.806793171294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45988.806793171294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45988.806793171294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45988.806793171294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45988.806793171294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45988.806793171294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45988.806793171294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45988.806793171294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45988.806793171294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45988.806793171294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45988.806793171294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45988.806793171294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45988.806793171294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45988.806793171294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45988.806793171294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45988.806793171294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45988.806793171294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45988.806793171294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45988.806793171294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45988.806793171294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45988.806793171294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45988.806793171294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45988.806793171294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45988.806793171294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45988.806793171294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45988.806793171294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45988.806793171294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45988.806793171294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45988.806793171294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45988.806793171294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45988.806793171294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45988.806793171294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45988.806793171294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45988.806793171294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45988.806793171294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45988.806793171294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45988.806793171294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45988.806793171294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45988.806793171294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45988.806793171294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45988.806793171294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45988.806793171294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45988.806793171294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45988.806793171294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45988.806793171294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45988.806793171294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45988.806793171294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45988.806793171294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45988.806793171294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45988.806793171294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45988.806793171294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45988.806793171294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45988.806793171294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45988.806793171294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45988.806793171294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45988.806793171294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45988.806793171294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45988.806793171294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45988.806793171294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45988.806793171294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45988.806793171294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45988.806793171294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45988.806793171294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45988.806793171294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45988.806793171294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45988.806793171294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45988.806793171294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45988.806793171294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45988.806793171294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45988.806793171294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45988.806793171294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45988.806793171294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45988.806793171294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45988.806793171294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45988.806793171294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45988.806793171294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45988.806793171294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45988.806793171294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45988.806793171294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45988.806793171294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45988.806793171294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45988.806793171294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45988.806793171294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45988.806793171294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45988.806793171294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45988.806793171294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45988.806793171294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45988.806793171294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45988.806793171294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45988.806793171294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45988.806793171294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45988.806793171294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45988.806793171294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45988.806793171294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45988.806793171294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45988.806793171294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45988.806793171294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45988.806793171294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45988.806793171294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45988.806793171294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45988.806793171294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45988.806793171294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45988.806793171294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45988.806793171294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45988.806793171294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45988.806793171294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45988.806793171294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45988.806793171294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45988.806793171294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45988.806793171294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45988.806793171294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45988.806793171294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45988.806793171294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45988.806793171294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45988.806793171294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45988.806793171294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45988.806793171294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45988.806793171294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45988.806793171294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45988.806793171294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45988.806793171294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45988.806793171294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45988.806793171294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45988.806793171294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45988.806793171294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45988.806793171294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45988.806793171294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45988.806793171294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45988.806793171294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45988.806793171294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45988.806793171294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45988.806793171294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45988.806793171294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45988.806793171294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45988.806793171294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45988.806793171294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45988.806793171294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45988.806793171294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45988.806793171294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45988.806793171294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45988.806793171294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45988.806793171294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45988.806793171294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45988.806793171294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45988.806793171294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45988.806793171294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45988.806793171294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45988.806793171294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45988.806793171294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45988.806793171294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45988.806793171294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45988.806793171294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45988.806793171294</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285.32607557869778</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2" ca="1" si="0">IFERROR(NOW()-F3,"")</f>
        <v>45988.806793171294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45988.806793171294</v>
      </c>
      <c r="H4" s="92"/>
      <c r="I4" s="110" t="str">
        <f>IFERROR(VLOOKUP(D4,DB!A:F,6,0),"")</f>
        <v/>
      </c>
      <c r="J4" s="110" t="str">
        <f>IFERROR(VLOOKUP(D4,DB!A:G,7,0),"")</f>
        <v/>
      </c>
      <c r="K4" s="94"/>
      <c r="L4" s="88" t="str">
        <f>IFERROR(VLOOKUP(D4,DB!A:I,9,0),"")</f>
        <v/>
      </c>
    </row>
    <row r="5" spans="1:16" ht="15" customHeight="1">
      <c r="A5" s="110"/>
      <c r="B5" s="110" t="str">
        <f>IFERROR(VLOOKUP(D5,DB!A:K,11,0),"")</f>
        <v/>
      </c>
      <c r="C5" s="90"/>
      <c r="D5" s="149"/>
      <c r="E5" s="91"/>
      <c r="F5" s="92"/>
      <c r="G5" s="93">
        <f t="shared" ca="1" si="0"/>
        <v>45988.806793171294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45988.806793171294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45988.806793171294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45988.806793171294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45988.806793171294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45988.806793171294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45988.806793171294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45988.806793171294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45988.806793171294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45988.806793171294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45988.806793171294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45988.806793171294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45988.806793171294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45988.806793171294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45988.806793171294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45988.806793171294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45988.806793171294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45988.806793171294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45988.806793171294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45988.806793171294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45988.806793171294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45988.806793171294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45988.806793171294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45988.806793171294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45988.806793171294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45988.806793171294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45988.806793171294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45988.806793171294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45988.806793171294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45988.806793171294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45988.806793171294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45988.806793171294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45988.806793171294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45988.806793171294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45988.806793171294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45988.806793171294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45988.806793171294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45988.806793171294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45988.806793171294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45988.806793171294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45988.806793171294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45988.806793171294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45988.806793171294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45988.806793171294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45988.806793171294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45988.806793171294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45988.806793171294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45988.806793171294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45988.806793171294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45988.806793171294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45988.806793171294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45988.806793171294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45988.806793171294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45988.806793171294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45988.806793171294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45988.806793171294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45988.806793171294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45988.806793171294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45988.806793171294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45988.806793171294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45988.806793171294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45988.806793171294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45988.806793171294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45988.806793171294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45988.806793171294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45988.806793171294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45988.806793171294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45988.806793171294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45988.806793171294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45988.806793171294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45988.806793171294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45988.806793171294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45988.806793171294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45988.806793171294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45988.806793171294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45988.806793171294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45988.806793171294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45988.806793171294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45988.806793171294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45988.806793171294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45988.806793171294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45988.806793171294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45988.806793171294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45988.806793171294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45988.806793171294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45988.806793171294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45988.806793171294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45988.806793171294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45988.806793171294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45988.806793171294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45988.806793171294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45988.806793171294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45988.806793171294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45988.806793171294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45988.806793171294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45988.806793171294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45988.806793171294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45988.806793171294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45988.806793171294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45988.806793171294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45988.806793171294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45988.806793171294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45988.806793171294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45988.806793171294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45988.806793171294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45988.806793171294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45988.806793171294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45988.806793171294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45988.806793171294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45988.806793171294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45988.806793171294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45988.806793171294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45988.806793171294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45988.806793171294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45988.806793171294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45988.806793171294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45988.806793171294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45988.806793171294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45988.806793171294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45988.806793171294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45988.806793171294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45988.806793171294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45988.806793171294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45988.806793171294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45988.806793171294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45988.806793171294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45988.806793171294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45988.806793171294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45988.806793171294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45988.806793171294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45988.806793171294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45988.806793171294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45988.806793171294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45988.806793171294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45988.806793171294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45988.806793171294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45988.806793171294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45988.806793171294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45988.806793171294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45988.806793171294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45988.806793171294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45988.806793171294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45988.806793171294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45988.806793171294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45988.806793171294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45988.806793171294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45988.806793171294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45988.806793171294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45988.806793171294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45988.806793171294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45988.806793171294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45988.806793171294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45988.806793171294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45988.806793171294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45988.806793171294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45988.806793171294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45988.806793171294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45988.806793171294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45988.806793171294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45988.806793171294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45988.806793171294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45988.806793171294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45988.806793171294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45988.806793171294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45988.806793171294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45988.806793171294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45988.806793171294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45988.806793171294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45988.806793171294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45988.806793171294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45988.806793171294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45988.806793171294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45988.806793171294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45988.806793171294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45988.806793171294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45988.806793171294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45988.806793171294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45988.806793171294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45988.806793171294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45988.806793171294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45988.806793171294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45988.806793171294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45988.806793171294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45988.806793171294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45988.806793171294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45988.806793171294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45988.806793171294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45988.806793171294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45988.806793171294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45988.806793171294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45988.806793171294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45988.806793171294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45988.806793171294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45988.806793171294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45988.806793171294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45988.806793171294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45988.806793171294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45988.806793171294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45988.806793171294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45988.806793171294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45988.806793171294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45988.806793171294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45988.806793171294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45988.806793171294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45988.806793171294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45988.806793171294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45988.806793171294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45988.806793171294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45988.806793171294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45988.806793171294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45988.806793171294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45988.806793171294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45988.806793171294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45988.806793171294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45988.806793171294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45988.806793171294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45988.806793171294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45988.806793171294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45988.806793171294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45988.806793171294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45988.806793171294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45988.806793171294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45988.806793171294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45988.806793171294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45988.806793171294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45988.806793171294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45988.806793171294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45988.806793171294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45988.806793171294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45988.806793171294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45988.806793171294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45988.806793171294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45988.806793171294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45988.806793171294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45988.806793171294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45988.806793171294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45988.806793171294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45988.806793171294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45988.806793171294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45988.806793171294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45988.806793171294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45988.806793171294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45988.806793171294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45988.806793171294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45988.806793171294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45988.806793171294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45988.806793171294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45988.806793171294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45988.806793171294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45988.806793171294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45988.806793171294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45988.806793171294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45988.806793171294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45988.806793171294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45988.806793171294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45988.806793171294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45988.806793171294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45988.806793171294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45988.806793171294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45988.806793171294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45988.806793171294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45988.806793171294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45988.806793171294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45988.806793171294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45988.806793171294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45988.806793171294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45988.806793171294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45988.806793171294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45988.806793171294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45988.806793171294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45988.806793171294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45988.806793171294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45988.806793171294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45988.806793171294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45988.806793171294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45988.806793171294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45988.806793171294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45988.806793171294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45988.806793171294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45988.806793171294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45988.806793171294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45988.806793171294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45988.806793171294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45988.806793171294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45988.806793171294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45988.806793171294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45988.806793171294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45988.806793171294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45988.806793171294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45988.806793171294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45988.806793171294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45988.806793171294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45988.806793171294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45988.806793171294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45988.806793171294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45988.806793171294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45988.806793171294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45988.806793171294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45988.806793171294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45988.806793171294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45988.806793171294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45988.806793171294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45988.806793171294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45988.806793171294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45988.806793171294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45988.806793171294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45988.806793171294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45988.806793171294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45988.806793171294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45988.806793171294</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96.974732986105664</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62.617915856477339</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40.145682060181571</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7.4334945601804066</v>
      </c>
      <c r="H5" s="119">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37"/>
      <c r="E6" s="37"/>
      <c r="F6" s="38"/>
      <c r="G6" s="144">
        <f t="shared" ref="G6:G19" ca="1" si="2">IFERROR(NOW()-F6,"")</f>
        <v>45988.806793171294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45988.806793171294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45988.806793171294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45988.806793171294</v>
      </c>
      <c r="H9" s="38"/>
      <c r="I9" s="37" t="str">
        <f>IFERROR(VLOOKUP(D9,DB!A:F,6,0),"")</f>
        <v/>
      </c>
      <c r="J9" s="37" t="str">
        <f>IFERROR(VLOOKUP(D9,DB!A:G,7,0),"")</f>
        <v/>
      </c>
      <c r="K9" s="37"/>
      <c r="L9" s="37" t="str">
        <f>IFERROR(VLOOKUP(D9,DB!A:I,9,0),"")</f>
        <v/>
      </c>
    </row>
    <row r="10" spans="1:13">
      <c r="A10" s="37"/>
      <c r="B10" s="37" t="str">
        <f>IFERROR(VLOOKUP(D10,DB!A:K,11,0),"")</f>
        <v/>
      </c>
      <c r="C10" s="37"/>
      <c r="D10" s="158"/>
      <c r="E10" s="37"/>
      <c r="F10" s="38"/>
      <c r="G10" s="144">
        <f t="shared" ca="1" si="2"/>
        <v>45988.806793171294</v>
      </c>
      <c r="H10" s="38"/>
      <c r="I10" s="37" t="str">
        <f>IFERROR(VLOOKUP(D10,DB!A:F,6,0),"")</f>
        <v/>
      </c>
      <c r="J10" s="37" t="str">
        <f>IFERROR(VLOOKUP(D10,DB!A:G,7,0),"")</f>
        <v/>
      </c>
      <c r="K10" s="37"/>
      <c r="L10" s="37" t="str">
        <f>IFERROR(VLOOKUP(D10,DB!A:I,9,0),"")</f>
        <v/>
      </c>
    </row>
    <row r="11" spans="1:13">
      <c r="A11" s="37"/>
      <c r="B11" s="37" t="str">
        <f>IFERROR(VLOOKUP(D11,DB!A:K,11,0),"")</f>
        <v/>
      </c>
      <c r="C11" s="37"/>
      <c r="D11" s="158"/>
      <c r="E11" s="37"/>
      <c r="F11" s="38"/>
      <c r="G11" s="144">
        <f t="shared" ca="1" si="2"/>
        <v>45988.806793171294</v>
      </c>
      <c r="H11" s="38"/>
      <c r="I11" s="37" t="str">
        <f>IFERROR(VLOOKUP(D11,DB!A:F,6,0),"")</f>
        <v/>
      </c>
      <c r="J11" s="37" t="str">
        <f>IFERROR(VLOOKUP(D11,DB!A:G,7,0),"")</f>
        <v/>
      </c>
      <c r="K11" s="37"/>
      <c r="L11" s="37" t="str">
        <f>IFERROR(VLOOKUP(D11,DB!A:I,9,0),"")</f>
        <v/>
      </c>
    </row>
    <row r="12" spans="1:13">
      <c r="A12" s="37"/>
      <c r="B12" s="37" t="str">
        <f>IFERROR(VLOOKUP(D12,DB!A:K,11,0),"")</f>
        <v/>
      </c>
      <c r="C12" s="37"/>
      <c r="D12" s="158"/>
      <c r="E12" s="37"/>
      <c r="F12" s="38"/>
      <c r="G12" s="144">
        <f t="shared" ca="1" si="2"/>
        <v>45988.806793171294</v>
      </c>
      <c r="H12" s="38"/>
      <c r="I12" s="37" t="str">
        <f>IFERROR(VLOOKUP(D12,DB!A:F,6,0),"")</f>
        <v/>
      </c>
      <c r="J12" s="37" t="str">
        <f>IFERROR(VLOOKUP(D12,DB!A:G,7,0),"")</f>
        <v/>
      </c>
      <c r="K12" s="37"/>
      <c r="L12" s="37" t="str">
        <f>IFERROR(VLOOKUP(D12,DB!A:I,9,0),"")</f>
        <v/>
      </c>
    </row>
    <row r="13" spans="1:13">
      <c r="A13" s="37"/>
      <c r="B13" s="37" t="str">
        <f>IFERROR(VLOOKUP(D13,DB!A:K,11,0),"")</f>
        <v/>
      </c>
      <c r="C13" s="37"/>
      <c r="D13" s="158"/>
      <c r="E13" s="37"/>
      <c r="F13" s="38"/>
      <c r="G13" s="144">
        <f t="shared" ca="1" si="2"/>
        <v>45988.806793171294</v>
      </c>
      <c r="H13" s="38"/>
      <c r="I13" s="37" t="str">
        <f>IFERROR(VLOOKUP(D13,DB!A:F,6,0),"")</f>
        <v/>
      </c>
      <c r="J13" s="37" t="str">
        <f>IFERROR(VLOOKUP(D13,DB!A:G,7,0),"")</f>
        <v/>
      </c>
      <c r="K13" s="37"/>
      <c r="L13" s="37" t="str">
        <f>IFERROR(VLOOKUP(D13,DB!A:I,9,0),"")</f>
        <v/>
      </c>
    </row>
    <row r="14" spans="1:13">
      <c r="A14" s="37"/>
      <c r="B14" s="37" t="str">
        <f>IFERROR(VLOOKUP(D14,DB!A:K,11,0),"")</f>
        <v/>
      </c>
      <c r="C14" s="37"/>
      <c r="D14" s="158"/>
      <c r="E14" s="37"/>
      <c r="F14" s="38"/>
      <c r="G14" s="144">
        <f t="shared" ca="1" si="2"/>
        <v>45988.806793171294</v>
      </c>
      <c r="H14" s="38"/>
      <c r="I14" s="37" t="str">
        <f>IFERROR(VLOOKUP(D14,DB!A:F,6,0),"")</f>
        <v/>
      </c>
      <c r="J14" s="37" t="str">
        <f>IFERROR(VLOOKUP(D14,DB!A:G,7,0),"")</f>
        <v/>
      </c>
      <c r="K14" s="37"/>
      <c r="L14" s="37" t="str">
        <f>IFERROR(VLOOKUP(D14,DB!A:I,9,0),"")</f>
        <v/>
      </c>
    </row>
    <row r="15" spans="1:13">
      <c r="A15" s="37"/>
      <c r="B15" s="37" t="str">
        <f>IFERROR(VLOOKUP(D15,DB!A:K,11,0),"")</f>
        <v/>
      </c>
      <c r="C15" s="37"/>
      <c r="D15" s="158"/>
      <c r="E15" s="37"/>
      <c r="F15" s="38"/>
      <c r="G15" s="144">
        <f t="shared" ca="1" si="2"/>
        <v>45988.806793171294</v>
      </c>
      <c r="H15" s="38"/>
      <c r="I15" s="37" t="str">
        <f>IFERROR(VLOOKUP(D15,DB!A:F,6,0),"")</f>
        <v/>
      </c>
      <c r="J15" s="37" t="str">
        <f>IFERROR(VLOOKUP(D15,DB!A:G,7,0),"")</f>
        <v/>
      </c>
      <c r="K15" s="37"/>
      <c r="L15" s="37" t="str">
        <f>IFERROR(VLOOKUP(D15,DB!A:I,9,0),"")</f>
        <v/>
      </c>
    </row>
    <row r="16" spans="1:13">
      <c r="A16" s="37"/>
      <c r="B16" s="37" t="str">
        <f>IFERROR(VLOOKUP(D16,DB!A:K,11,0),"")</f>
        <v/>
      </c>
      <c r="C16" s="37"/>
      <c r="D16" s="158"/>
      <c r="E16" s="37"/>
      <c r="F16" s="38"/>
      <c r="G16" s="144">
        <f t="shared" ca="1" si="2"/>
        <v>45988.806793171294</v>
      </c>
      <c r="H16" s="38"/>
      <c r="I16" s="37" t="str">
        <f>IFERROR(VLOOKUP(D16,DB!A:F,6,0),"")</f>
        <v/>
      </c>
      <c r="J16" s="37" t="str">
        <f>IFERROR(VLOOKUP(D16,DB!A:G,7,0),"")</f>
        <v/>
      </c>
      <c r="K16" s="37"/>
      <c r="L16" s="37" t="str">
        <f>IFERROR(VLOOKUP(D16,DB!A:I,9,0),"")</f>
        <v/>
      </c>
    </row>
    <row r="17" spans="1:12">
      <c r="A17" s="37"/>
      <c r="B17" s="37" t="str">
        <f>IFERROR(VLOOKUP(D17,DB!A:K,11,0),"")</f>
        <v/>
      </c>
      <c r="C17" s="37"/>
      <c r="D17" s="158"/>
      <c r="E17" s="37"/>
      <c r="F17" s="38"/>
      <c r="G17" s="144">
        <f t="shared" ca="1" si="2"/>
        <v>45988.806793171294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45988.806793171294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45988.806793171294</v>
      </c>
      <c r="H19" s="38"/>
      <c r="I19" s="37" t="str">
        <f>IFERROR(VLOOKUP(D19,DB!A:F,6,0),"")</f>
        <v/>
      </c>
      <c r="J19" s="37" t="str">
        <f>IFERROR(VLOOKUP(D19,DB!A:G,7,0),"")</f>
        <v/>
      </c>
      <c r="K19" s="37"/>
      <c r="L19" s="37" t="str">
        <f>IFERROR(VLOOKUP(D19,DB!A:I,9,0),"")</f>
        <v/>
      </c>
    </row>
    <row r="20" spans="1:12">
      <c r="A20" s="37"/>
      <c r="B20" s="154" t="str">
        <f>IFERROR(VLOOKUP(D20,DB!A:K,11,0),"")</f>
        <v/>
      </c>
      <c r="C20" s="37"/>
      <c r="D20" s="37"/>
      <c r="E20" s="37"/>
      <c r="F20" s="38"/>
      <c r="G20" s="144">
        <f ca="1">IFERROR(NOW()-F20,"")</f>
        <v>45988.806793171294</v>
      </c>
      <c r="H20" s="38"/>
      <c r="I20" s="154" t="str">
        <f>IFERROR(VLOOKUP(D20,DB!A:F,6,0),"")</f>
        <v/>
      </c>
      <c r="J20" s="154" t="str">
        <f>IFERROR(VLOOKUP(D20,DB!A:G,7,0),"")</f>
        <v/>
      </c>
      <c r="K20" s="37"/>
      <c r="L20" s="154" t="str">
        <f>IFERROR(VLOOKUP(D20,DB!A:I,9,0),"")</f>
        <v/>
      </c>
    </row>
    <row r="21" spans="1:12">
      <c r="A21" s="37"/>
      <c r="B21" s="154" t="str">
        <f>IFERROR(VLOOKUP(D21,DB!A:K,11,0),"")</f>
        <v/>
      </c>
      <c r="C21" s="37"/>
      <c r="D21" s="37"/>
      <c r="E21" s="37"/>
      <c r="F21" s="38"/>
      <c r="G21" s="144">
        <f ca="1">IFERROR(NOW()-F21,"")</f>
        <v>45988.806793171294</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44">
        <f ca="1">IFERROR(NOW()-F22,"")</f>
        <v>45988.806793171294</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44">
        <f ca="1">IFERROR(NOW()-F23,"")</f>
        <v>45988.806793171294</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44">
        <f ca="1">IFERROR(NOW()-F24,"")</f>
        <v>45988.806793171294</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44">
        <f ca="1">IFERROR(NOW()-F25,"")</f>
        <v>45988.806793171294</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44">
        <f ca="1">IFERROR(NOW()-F26,"")</f>
        <v>45988.806793171294</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44">
        <f ca="1">IFERROR(NOW()-F27,"")</f>
        <v>45988.806793171294</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44">
        <f ca="1">IFERROR(NOW()-F28,"")</f>
        <v>45988.806793171294</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44">
        <f ca="1">IFERROR(NOW()-F29,"")</f>
        <v>45988.806793171294</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44">
        <f ca="1">IFERROR(NOW()-F30,"")</f>
        <v>45988.806793171294</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44">
        <f ca="1">IFERROR(NOW()-F31,"")</f>
        <v>45988.806793171294</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44">
        <f ca="1">IFERROR(NOW()-F32,"")</f>
        <v>45988.806793171294</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44">
        <f ca="1">IFERROR(NOW()-F33,"")</f>
        <v>45988.806793171294</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44">
        <f ca="1">IFERROR(NOW()-F34,"")</f>
        <v>45988.806793171294</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44">
        <f ca="1">IFERROR(NOW()-F35,"")</f>
        <v>45988.806793171294</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44">
        <f ca="1">IFERROR(NOW()-F36,"")</f>
        <v>45988.806793171294</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44">
        <f ca="1">IFERROR(NOW()-F37,"")</f>
        <v>45988.806793171294</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44">
        <f ca="1">IFERROR(NOW()-F38,"")</f>
        <v>45988.806793171294</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44">
        <f ca="1">IFERROR(NOW()-F39,"")</f>
        <v>45988.806793171294</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44">
        <f ca="1">IFERROR(NOW()-F40,"")</f>
        <v>45988.806793171294</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44">
        <f ca="1">IFERROR(NOW()-F41,"")</f>
        <v>45988.806793171294</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44">
        <f ca="1">IFERROR(NOW()-F42,"")</f>
        <v>45988.806793171294</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44">
        <f ca="1">IFERROR(NOW()-F43,"")</f>
        <v>45988.806793171294</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44">
        <f ca="1">IFERROR(NOW()-F44,"")</f>
        <v>45988.806793171294</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44">
        <f ca="1">IFERROR(NOW()-F45,"")</f>
        <v>45988.806793171294</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44">
        <f ca="1">IFERROR(NOW()-F46,"")</f>
        <v>45988.806793171294</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44">
        <f ca="1">IFERROR(NOW()-F47,"")</f>
        <v>45988.806793171294</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44">
        <f ca="1">IFERROR(NOW()-F48,"")</f>
        <v>45988.806793171294</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44">
        <f ca="1">IFERROR(NOW()-F49,"")</f>
        <v>45988.806793171294</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44">
        <f ca="1">IFERROR(NOW()-F50,"")</f>
        <v>45988.806793171294</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44">
        <f ca="1">IFERROR(NOW()-F51,"")</f>
        <v>45988.806793171294</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44">
        <f ca="1">IFERROR(NOW()-F52,"")</f>
        <v>45988.806793171294</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44">
        <f ca="1">IFERROR(NOW()-F53,"")</f>
        <v>45988.806793171294</v>
      </c>
      <c r="H53" s="38"/>
      <c r="I53" s="154" t="str">
        <f>IFERROR(VLOOKUP(D53,DB!A:F,6,0),"")</f>
        <v/>
      </c>
      <c r="J53" s="154" t="str">
        <f>IFERROR(VLOOKUP(D53,DB!A:G,7,0),"")</f>
        <v/>
      </c>
      <c r="K53" s="37"/>
      <c r="L53" s="154"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A5" sqref="A5"/>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39128</v>
      </c>
      <c r="B2" s="80" t="s">
        <v>5398</v>
      </c>
      <c r="C2" s="125">
        <v>1</v>
      </c>
      <c r="D2" s="124" t="s">
        <v>35266</v>
      </c>
      <c r="E2" s="152"/>
      <c r="F2"/>
      <c r="G2" s="72">
        <f t="shared" ref="G2:G10" ca="1" si="0">IFERROR(NOW()-F2,"-")</f>
        <v>45988.806793171294</v>
      </c>
      <c r="H2" s="153">
        <v>45988.686666666668</v>
      </c>
      <c r="I2" s="124" t="str">
        <f>IFERROR(VLOOKUP(D2,DB!A:F,6,0),"")</f>
        <v>Generator-SG</v>
      </c>
      <c r="J2" s="150" t="str">
        <f>IFERROR(VLOOKUP(D2,DB!A:G,7,0),"")</f>
        <v>Dead</v>
      </c>
      <c r="K2" s="127" t="s">
        <v>39129</v>
      </c>
      <c r="L2" s="151" t="str">
        <f>IFERROR(VLOOKUP(D2,DB!A:I,9,0),"")</f>
        <v>Latis</v>
      </c>
    </row>
    <row r="3" spans="1:16382" ht="31.5" customHeight="1">
      <c r="A3" s="160" t="s">
        <v>39130</v>
      </c>
      <c r="B3" s="124" t="str">
        <f>IFERROR(VLOOKUP(D3,DB!A:K,11,0),"")</f>
        <v>R6</v>
      </c>
      <c r="C3" s="125">
        <v>1</v>
      </c>
      <c r="D3" s="124" t="s">
        <v>34130</v>
      </c>
      <c r="E3" s="124"/>
      <c r="F3" s="126"/>
      <c r="G3" s="72">
        <f t="shared" ca="1" si="0"/>
        <v>45988.806793171294</v>
      </c>
      <c r="H3" s="126">
        <v>45988.779768518521</v>
      </c>
      <c r="I3" s="124" t="str">
        <f>IFERROR(VLOOKUP(D3,DB!A:F,6,0),"")</f>
        <v>SCECO</v>
      </c>
      <c r="J3" s="124" t="str">
        <f>IFERROR(VLOOKUP(D3,DB!A:G,7,0),"")</f>
        <v>Dead</v>
      </c>
      <c r="K3" s="127" t="s">
        <v>39131</v>
      </c>
      <c r="L3" s="128" t="str">
        <f>IFERROR(VLOOKUP(D3,DB!A:I,9,0),"")</f>
        <v>Latis</v>
      </c>
    </row>
    <row r="4" spans="1:16382" ht="31.5" customHeight="1">
      <c r="A4" s="159" t="s">
        <v>39132</v>
      </c>
      <c r="B4" s="124"/>
      <c r="C4" s="125"/>
      <c r="D4" s="124" t="s">
        <v>29367</v>
      </c>
      <c r="E4" s="124"/>
      <c r="F4" s="126">
        <v>45988.798425925925</v>
      </c>
      <c r="G4" s="72">
        <f t="shared" ca="1" si="0"/>
        <v>8.3672453692997806E-3</v>
      </c>
      <c r="H4" s="126">
        <v>45988.772233796299</v>
      </c>
      <c r="I4" s="124" t="str">
        <f>IFERROR(VLOOKUP(D4,DB!A:F,6,0),"")</f>
        <v>SCECO</v>
      </c>
      <c r="J4" s="124" t="str">
        <f>IFERROR(VLOOKUP(D4,DB!A:G,7,0),"")</f>
        <v>Dead+No BB Design</v>
      </c>
      <c r="K4" s="127" t="s">
        <v>39133</v>
      </c>
      <c r="L4" s="128" t="str">
        <f>IFERROR(VLOOKUP(D4,DB!A:I,9,0),"")</f>
        <v>Latis</v>
      </c>
    </row>
    <row r="5" spans="1:16382" ht="31.5" customHeight="1">
      <c r="A5"/>
      <c r="B5"/>
      <c r="C5" s="125"/>
      <c r="D5" s="124"/>
      <c r="E5" s="106"/>
      <c r="F5"/>
      <c r="G5" s="72">
        <f t="shared" ca="1" si="0"/>
        <v>45988.806793171294</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t="shared" ca="1" si="0"/>
        <v>45988.806793171294</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t="shared" ca="1" si="0"/>
        <v>45988.806793171294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t="shared" ca="1" si="0"/>
        <v>45988.806793171294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45988.806793171294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t="shared" ca="1" si="0"/>
        <v>45988.806793171294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45988.806793171294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45988.806793171294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45988.806793171294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45988.806793171294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45988.806793171294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45988.806793171294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45988.806793171294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45988.806793171294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45988.806793171294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45988.806793171294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45988.806793171294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45988.806793171294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45988.806793171294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45988.806793171294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45988.806793171294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45988.806793171294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45988.806793171294</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2025-11-27T16:21:59Z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